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2205BBAB-84CA-4A7C-B9BF-EE0E6819E677}" xr6:coauthVersionLast="47" xr6:coauthVersionMax="47" xr10:uidLastSave="{00000000-0000-0000-0000-000000000000}"/>
  <bookViews>
    <workbookView xWindow="-28920" yWindow="675" windowWidth="29040" windowHeight="1572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Sheet1!$A$1:$O$95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N33" i="1"/>
  <c r="N24" i="1"/>
  <c r="N21" i="1"/>
  <c r="N18" i="1"/>
  <c r="N15" i="1"/>
  <c r="N12" i="1"/>
  <c r="N9" i="1"/>
  <c r="N6" i="1"/>
  <c r="M89" i="1"/>
  <c r="M88" i="1"/>
  <c r="M87" i="1"/>
  <c r="N88" i="1" s="1"/>
  <c r="M81" i="1"/>
  <c r="N82" i="1" s="1"/>
  <c r="M75" i="1"/>
  <c r="N76" i="1" s="1"/>
  <c r="M66" i="1"/>
  <c r="N67" i="1" s="1"/>
  <c r="M63" i="1"/>
  <c r="N64" i="1" s="1"/>
  <c r="M57" i="1"/>
  <c r="N58" i="1" s="1"/>
  <c r="M54" i="1"/>
  <c r="N55" i="1" s="1"/>
  <c r="M51" i="1"/>
  <c r="N52" i="1" s="1"/>
  <c r="M46" i="1"/>
  <c r="M45" i="1"/>
  <c r="N46" i="1" s="1"/>
  <c r="M41" i="1"/>
  <c r="M40" i="1"/>
  <c r="M39" i="1"/>
  <c r="M38" i="1"/>
  <c r="N39" i="1" s="1"/>
  <c r="M36" i="1"/>
  <c r="M35" i="1"/>
  <c r="N36" i="1" s="1"/>
  <c r="M33" i="1"/>
  <c r="M32" i="1"/>
  <c r="M23" i="1"/>
  <c r="M18" i="1"/>
  <c r="M17" i="1"/>
  <c r="M11" i="1"/>
  <c r="M5" i="1"/>
  <c r="I18" i="1"/>
  <c r="I94" i="1"/>
  <c r="I91" i="1"/>
  <c r="I88" i="1"/>
  <c r="I85" i="1"/>
  <c r="I82" i="1"/>
  <c r="I79" i="1"/>
  <c r="I76" i="1"/>
  <c r="I73" i="1"/>
  <c r="I70" i="1"/>
  <c r="I67" i="1"/>
  <c r="I64" i="1"/>
  <c r="I61" i="1"/>
  <c r="I58" i="1"/>
  <c r="I55" i="1"/>
  <c r="I49" i="1"/>
  <c r="I46" i="1"/>
  <c r="I43" i="1"/>
  <c r="I39" i="1"/>
  <c r="I36" i="1"/>
  <c r="I33" i="1"/>
  <c r="I30" i="1"/>
  <c r="I27" i="1"/>
  <c r="I24" i="1"/>
  <c r="I21" i="1"/>
  <c r="I15" i="1"/>
  <c r="I12" i="1"/>
  <c r="I9" i="1"/>
  <c r="G94" i="1"/>
  <c r="G91" i="1"/>
  <c r="G79" i="1"/>
  <c r="G61" i="1"/>
  <c r="G49" i="1"/>
  <c r="G46" i="1"/>
  <c r="G43" i="1"/>
  <c r="G39" i="1"/>
  <c r="G33" i="1"/>
  <c r="G30" i="1"/>
  <c r="G24" i="1"/>
  <c r="G21" i="1"/>
  <c r="G18" i="1"/>
  <c r="I6" i="1"/>
  <c r="E54" i="1" l="1"/>
  <c r="E57" i="1"/>
  <c r="E60" i="1"/>
  <c r="E63" i="1"/>
  <c r="E66" i="1"/>
  <c r="E69" i="1"/>
  <c r="E72" i="1"/>
  <c r="E75" i="1"/>
  <c r="E78" i="1"/>
  <c r="E81" i="1"/>
  <c r="E84" i="1"/>
  <c r="E87" i="1"/>
  <c r="E90" i="1"/>
  <c r="E93" i="1"/>
  <c r="E51" i="1"/>
  <c r="E48" i="1"/>
  <c r="E45" i="1"/>
  <c r="E42" i="1"/>
  <c r="E29" i="1"/>
  <c r="E32" i="1"/>
  <c r="E35" i="1"/>
  <c r="E38" i="1"/>
  <c r="E8" i="1"/>
  <c r="E11" i="1"/>
  <c r="E14" i="1"/>
  <c r="E17" i="1"/>
  <c r="E20" i="1"/>
  <c r="E23" i="1"/>
  <c r="E26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No data? No run off?</t>
        </r>
      </text>
    </comment>
    <comment ref="J1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J20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J2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J42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J48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F52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No data?</t>
        </r>
      </text>
    </comment>
    <comment ref="H52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No data?</t>
        </r>
      </text>
    </comment>
    <comment ref="J61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No data? No run off?</t>
        </r>
      </text>
    </comment>
    <comment ref="H7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H9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H12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H16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H18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  <comment ref="H22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No data or No run off?</t>
        </r>
      </text>
    </comment>
  </commentList>
</comments>
</file>

<file path=xl/sharedStrings.xml><?xml version="1.0" encoding="utf-8"?>
<sst xmlns="http://schemas.openxmlformats.org/spreadsheetml/2006/main" count="49" uniqueCount="29">
  <si>
    <t>Amount of Rain</t>
  </si>
  <si>
    <t>Amount of sediment</t>
  </si>
  <si>
    <t>In Bucket (g)</t>
  </si>
  <si>
    <t>Remark</t>
  </si>
  <si>
    <t>Used Electric balance</t>
  </si>
  <si>
    <t>Used Tripple Beam Balance</t>
  </si>
  <si>
    <t>used tripple beam balance</t>
  </si>
  <si>
    <t>Replaced 10ltr bucket with 17ltr PET container</t>
  </si>
  <si>
    <t>2015-12-13 &amp; 2015-12-14</t>
  </si>
  <si>
    <t>r/fall event over 2 days.</t>
  </si>
  <si>
    <t>over flow of collection cotainer</t>
  </si>
  <si>
    <t>Amount of runoff (g)</t>
  </si>
  <si>
    <t>Used Tripple Beam Balance</t>
    <phoneticPr fontId="1"/>
  </si>
  <si>
    <t>Rainfall
duration</t>
    <phoneticPr fontId="1"/>
  </si>
  <si>
    <t>In Bucket (mm)</t>
    <phoneticPr fontId="1"/>
  </si>
  <si>
    <t>In PET Bottle (mm)</t>
    <phoneticPr fontId="1"/>
  </si>
  <si>
    <t>(PET bottle fell over)</t>
    <phoneticPr fontId="1"/>
  </si>
  <si>
    <t>Weight of sediment (g)</t>
    <phoneticPr fontId="1"/>
  </si>
  <si>
    <t>(Bucket overflow)</t>
    <phoneticPr fontId="1"/>
  </si>
  <si>
    <t>(bucket overflow)</t>
    <phoneticPr fontId="1"/>
  </si>
  <si>
    <t>No.</t>
    <phoneticPr fontId="1"/>
  </si>
  <si>
    <t>Rain Information</t>
    <phoneticPr fontId="1"/>
  </si>
  <si>
    <r>
      <rPr>
        <sz val="10"/>
        <color theme="1"/>
        <rFont val="Calibri"/>
        <family val="3"/>
        <charset val="128"/>
        <scheme val="minor"/>
      </rPr>
      <t>Date</t>
    </r>
    <r>
      <rPr>
        <sz val="6"/>
        <color theme="1"/>
        <rFont val="Calibri"/>
        <family val="3"/>
        <charset val="128"/>
        <scheme val="minor"/>
      </rPr>
      <t xml:space="preserve">
(YYYY/MM/DD)</t>
    </r>
    <phoneticPr fontId="1"/>
  </si>
  <si>
    <t>Start Time</t>
    <phoneticPr fontId="1"/>
  </si>
  <si>
    <t>End Time</t>
    <phoneticPr fontId="1"/>
  </si>
  <si>
    <t>In PET Bottle (g)</t>
    <phoneticPr fontId="1"/>
  </si>
  <si>
    <t>Weight of plate (g)</t>
    <phoneticPr fontId="1"/>
  </si>
  <si>
    <t>Weight of plate + Sediment (g)</t>
    <phoneticPr fontId="1"/>
  </si>
  <si>
    <t>Amount of runoff (g)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</si>
</sst>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General&quot;mm&quot;"/>
  </numFmts>
  <fonts count="10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0"/>
      <color theme="1"/>
      <name val="Calibri"/>
      <family val="3"/>
      <charset val="128"/>
      <scheme val="minor"/>
    </font>
    <font>
      <sz val="6"/>
      <color theme="1"/>
      <name val="Calibri"/>
      <family val="3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1"/>
      <name val="Calibri"/>
      <family val="3"/>
      <charset val="128"/>
      <scheme val="minor"/>
    </font>
    <font>
      <sz val="8"/>
      <color theme="1"/>
      <name val="Calibri"/>
      <family val="3"/>
      <charset val="128"/>
      <scheme val="minor"/>
    </font>
    <font>
      <sz val="12"/>
      <color theme="1"/>
      <name val="Calibri"/>
      <family val="3"/>
      <charset val="128"/>
      <scheme val="minor"/>
    </font>
    <font>
      <sz val="9"/>
      <color theme="1"/>
      <name val="Calibri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theme="3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rgb="FFFFFF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6">
    <xf numFmtId="0" fontId="0" fillId="0" borderId="0" xfId="0">
      <alignment vertical="center"/>
    </xf>
    <xf numFmtId="164" fontId="3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>
      <alignment vertical="center"/>
    </xf>
    <xf numFmtId="0" fontId="6" fillId="0" borderId="0" xfId="0" applyFont="1">
      <alignment vertical="center"/>
    </xf>
    <xf numFmtId="2" fontId="6" fillId="0" borderId="0" xfId="0" applyNumberFormat="1" applyFont="1">
      <alignment vertical="center"/>
    </xf>
    <xf numFmtId="2" fontId="6" fillId="5" borderId="0" xfId="0" applyNumberFormat="1" applyFont="1" applyFill="1">
      <alignment vertical="center"/>
    </xf>
    <xf numFmtId="0" fontId="6" fillId="0" borderId="19" xfId="0" applyFont="1" applyBorder="1">
      <alignment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5" borderId="19" xfId="0" applyFont="1" applyFill="1" applyBorder="1" applyAlignment="1">
      <alignment horizontal="center" vertical="center" wrapText="1" shrinkToFit="1"/>
    </xf>
    <xf numFmtId="165" fontId="2" fillId="0" borderId="5" xfId="0" applyNumberFormat="1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6" fillId="0" borderId="8" xfId="0" applyNumberFormat="1" applyFont="1" applyBorder="1">
      <alignment vertical="center"/>
    </xf>
    <xf numFmtId="2" fontId="6" fillId="0" borderId="14" xfId="0" applyNumberFormat="1" applyFont="1" applyBorder="1">
      <alignment vertical="center"/>
    </xf>
    <xf numFmtId="2" fontId="6" fillId="0" borderId="19" xfId="0" applyNumberFormat="1" applyFont="1" applyBorder="1">
      <alignment vertical="center"/>
    </xf>
    <xf numFmtId="0" fontId="7" fillId="0" borderId="19" xfId="0" applyFont="1" applyBorder="1">
      <alignment vertical="center"/>
    </xf>
    <xf numFmtId="165" fontId="6" fillId="0" borderId="7" xfId="0" applyNumberFormat="1" applyFont="1" applyBorder="1" applyAlignment="1">
      <alignment horizontal="center" vertical="center"/>
    </xf>
    <xf numFmtId="2" fontId="6" fillId="0" borderId="17" xfId="0" applyNumberFormat="1" applyFont="1" applyBorder="1">
      <alignment vertical="center"/>
    </xf>
    <xf numFmtId="2" fontId="6" fillId="0" borderId="18" xfId="0" applyNumberFormat="1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2" fontId="6" fillId="0" borderId="10" xfId="0" applyNumberFormat="1" applyFont="1" applyBorder="1">
      <alignment vertical="center"/>
    </xf>
    <xf numFmtId="2" fontId="6" fillId="0" borderId="16" xfId="0" applyNumberFormat="1" applyFont="1" applyBorder="1">
      <alignment vertical="center"/>
    </xf>
    <xf numFmtId="2" fontId="6" fillId="0" borderId="22" xfId="0" applyNumberFormat="1" applyFont="1" applyBorder="1">
      <alignment vertical="center"/>
    </xf>
    <xf numFmtId="0" fontId="7" fillId="0" borderId="6" xfId="0" applyFont="1" applyBorder="1">
      <alignment vertical="center"/>
    </xf>
    <xf numFmtId="0" fontId="6" fillId="3" borderId="5" xfId="0" applyFont="1" applyFill="1" applyBorder="1" applyAlignment="1">
      <alignment horizontal="center" vertical="center"/>
    </xf>
    <xf numFmtId="2" fontId="6" fillId="3" borderId="8" xfId="0" applyNumberFormat="1" applyFont="1" applyFill="1" applyBorder="1">
      <alignment vertical="center"/>
    </xf>
    <xf numFmtId="2" fontId="6" fillId="3" borderId="14" xfId="0" applyNumberFormat="1" applyFont="1" applyFill="1" applyBorder="1">
      <alignment vertical="center"/>
    </xf>
    <xf numFmtId="2" fontId="6" fillId="3" borderId="19" xfId="0" applyNumberFormat="1" applyFont="1" applyFill="1" applyBorder="1">
      <alignment vertical="center"/>
    </xf>
    <xf numFmtId="2" fontId="6" fillId="3" borderId="17" xfId="0" applyNumberFormat="1" applyFont="1" applyFill="1" applyBorder="1">
      <alignment vertical="center"/>
    </xf>
    <xf numFmtId="2" fontId="6" fillId="3" borderId="18" xfId="0" applyNumberFormat="1" applyFont="1" applyFill="1" applyBorder="1">
      <alignment vertical="center"/>
    </xf>
    <xf numFmtId="0" fontId="6" fillId="3" borderId="6" xfId="0" applyFont="1" applyFill="1" applyBorder="1" applyAlignment="1">
      <alignment horizontal="center" vertical="center"/>
    </xf>
    <xf numFmtId="2" fontId="6" fillId="3" borderId="10" xfId="0" applyNumberFormat="1" applyFont="1" applyFill="1" applyBorder="1">
      <alignment vertical="center"/>
    </xf>
    <xf numFmtId="2" fontId="6" fillId="3" borderId="16" xfId="0" applyNumberFormat="1" applyFont="1" applyFill="1" applyBorder="1">
      <alignment vertical="center"/>
    </xf>
    <xf numFmtId="2" fontId="6" fillId="3" borderId="22" xfId="0" applyNumberFormat="1" applyFont="1" applyFill="1" applyBorder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>
      <alignment vertical="center"/>
    </xf>
    <xf numFmtId="2" fontId="6" fillId="0" borderId="5" xfId="0" applyNumberFormat="1" applyFont="1" applyBorder="1">
      <alignment vertical="center"/>
    </xf>
    <xf numFmtId="2" fontId="6" fillId="0" borderId="7" xfId="0" applyNumberFormat="1" applyFont="1" applyBorder="1">
      <alignment vertical="center"/>
    </xf>
    <xf numFmtId="2" fontId="6" fillId="0" borderId="6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2" fontId="6" fillId="0" borderId="9" xfId="0" applyNumberFormat="1" applyFont="1" applyBorder="1">
      <alignment vertical="center"/>
    </xf>
    <xf numFmtId="2" fontId="6" fillId="0" borderId="15" xfId="0" applyNumberFormat="1" applyFont="1" applyBorder="1">
      <alignment vertical="center"/>
    </xf>
    <xf numFmtId="0" fontId="7" fillId="0" borderId="5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2" fontId="6" fillId="0" borderId="20" xfId="0" applyNumberFormat="1" applyFont="1" applyBorder="1">
      <alignment vertical="center"/>
    </xf>
    <xf numFmtId="0" fontId="7" fillId="0" borderId="20" xfId="0" applyFont="1" applyBorder="1">
      <alignment vertical="center"/>
    </xf>
    <xf numFmtId="0" fontId="6" fillId="0" borderId="20" xfId="0" applyFont="1" applyBorder="1" applyAlignment="1">
      <alignment horizontal="center" vertical="center"/>
    </xf>
    <xf numFmtId="164" fontId="6" fillId="0" borderId="5" xfId="0" applyNumberFormat="1" applyFont="1" applyBorder="1">
      <alignment vertical="center"/>
    </xf>
    <xf numFmtId="0" fontId="6" fillId="0" borderId="19" xfId="0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20" fontId="6" fillId="0" borderId="7" xfId="0" applyNumberFormat="1" applyFont="1" applyBorder="1" applyAlignment="1">
      <alignment horizontal="center" vertical="center"/>
    </xf>
    <xf numFmtId="0" fontId="6" fillId="5" borderId="7" xfId="0" applyFont="1" applyFill="1" applyBorder="1">
      <alignment vertical="center"/>
    </xf>
    <xf numFmtId="0" fontId="6" fillId="0" borderId="7" xfId="0" applyFont="1" applyBorder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7" fillId="0" borderId="22" xfId="0" applyFont="1" applyBorder="1">
      <alignment vertical="center"/>
    </xf>
    <xf numFmtId="0" fontId="6" fillId="2" borderId="20" xfId="0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>
      <alignment vertical="center"/>
    </xf>
    <xf numFmtId="2" fontId="6" fillId="2" borderId="5" xfId="0" applyNumberFormat="1" applyFont="1" applyFill="1" applyBorder="1">
      <alignment vertical="center"/>
    </xf>
    <xf numFmtId="0" fontId="7" fillId="2" borderId="20" xfId="0" applyFont="1" applyFill="1" applyBorder="1">
      <alignment vertical="center"/>
    </xf>
    <xf numFmtId="0" fontId="6" fillId="2" borderId="19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20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>
      <alignment vertical="center"/>
    </xf>
    <xf numFmtId="2" fontId="6" fillId="4" borderId="7" xfId="0" applyNumberFormat="1" applyFont="1" applyFill="1" applyBorder="1">
      <alignment vertical="center"/>
    </xf>
    <xf numFmtId="2" fontId="6" fillId="4" borderId="19" xfId="0" applyNumberFormat="1" applyFont="1" applyFill="1" applyBorder="1">
      <alignment vertical="center"/>
    </xf>
    <xf numFmtId="0" fontId="7" fillId="4" borderId="19" xfId="0" applyFont="1" applyFill="1" applyBorder="1">
      <alignment vertical="center"/>
    </xf>
    <xf numFmtId="0" fontId="6" fillId="2" borderId="22" xfId="0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>
      <alignment vertical="center"/>
    </xf>
    <xf numFmtId="2" fontId="6" fillId="2" borderId="6" xfId="0" applyNumberFormat="1" applyFont="1" applyFill="1" applyBorder="1">
      <alignment vertical="center"/>
    </xf>
    <xf numFmtId="2" fontId="6" fillId="2" borderId="22" xfId="0" applyNumberFormat="1" applyFont="1" applyFill="1" applyBorder="1">
      <alignment vertical="center"/>
    </xf>
    <xf numFmtId="0" fontId="7" fillId="2" borderId="22" xfId="0" applyFont="1" applyFill="1" applyBorder="1">
      <alignment vertical="center"/>
    </xf>
    <xf numFmtId="164" fontId="6" fillId="0" borderId="5" xfId="0" applyNumberFormat="1" applyFont="1" applyBorder="1" applyAlignment="1">
      <alignment horizontal="center" vertical="center"/>
    </xf>
    <xf numFmtId="2" fontId="6" fillId="2" borderId="20" xfId="0" applyNumberFormat="1" applyFont="1" applyFill="1" applyBorder="1">
      <alignment vertical="center"/>
    </xf>
    <xf numFmtId="0" fontId="7" fillId="2" borderId="19" xfId="0" applyFont="1" applyFill="1" applyBorder="1">
      <alignment vertical="center"/>
    </xf>
    <xf numFmtId="0" fontId="6" fillId="0" borderId="20" xfId="0" applyFont="1" applyBorder="1">
      <alignment vertical="center"/>
    </xf>
    <xf numFmtId="2" fontId="6" fillId="2" borderId="7" xfId="0" applyNumberFormat="1" applyFont="1" applyFill="1" applyBorder="1">
      <alignment vertical="center"/>
    </xf>
    <xf numFmtId="2" fontId="6" fillId="2" borderId="0" xfId="0" applyNumberFormat="1" applyFont="1" applyFill="1">
      <alignment vertical="center"/>
    </xf>
    <xf numFmtId="2" fontId="6" fillId="2" borderId="19" xfId="0" applyNumberFormat="1" applyFont="1" applyFill="1" applyBorder="1">
      <alignment vertical="center"/>
    </xf>
    <xf numFmtId="0" fontId="7" fillId="0" borderId="5" xfId="0" applyFont="1" applyBorder="1" applyAlignment="1">
      <alignment vertical="center" wrapText="1"/>
    </xf>
    <xf numFmtId="0" fontId="7" fillId="0" borderId="7" xfId="0" applyFont="1" applyBorder="1">
      <alignment vertical="center"/>
    </xf>
    <xf numFmtId="20" fontId="6" fillId="0" borderId="19" xfId="0" applyNumberFormat="1" applyFont="1" applyBorder="1" applyAlignment="1">
      <alignment horizontal="center" vertical="center"/>
    </xf>
    <xf numFmtId="0" fontId="6" fillId="0" borderId="22" xfId="0" applyFont="1" applyBorder="1">
      <alignment vertical="center"/>
    </xf>
    <xf numFmtId="0" fontId="9" fillId="0" borderId="22" xfId="0" applyFont="1" applyBorder="1">
      <alignment vertical="center"/>
    </xf>
    <xf numFmtId="38" fontId="6" fillId="0" borderId="5" xfId="1" applyFont="1" applyBorder="1" applyAlignment="1">
      <alignment vertical="center" wrapText="1"/>
    </xf>
    <xf numFmtId="38" fontId="6" fillId="0" borderId="7" xfId="1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6" fillId="0" borderId="5" xfId="1" applyFont="1" applyBorder="1">
      <alignment vertical="center"/>
    </xf>
    <xf numFmtId="38" fontId="6" fillId="0" borderId="7" xfId="1" applyFont="1" applyBorder="1" applyAlignment="1">
      <alignment vertical="center" wrapText="1"/>
    </xf>
    <xf numFmtId="38" fontId="6" fillId="0" borderId="7" xfId="1" applyFont="1" applyBorder="1" applyAlignment="1">
      <alignment horizontal="center" vertical="center"/>
    </xf>
    <xf numFmtId="38" fontId="6" fillId="0" borderId="7" xfId="1" applyFont="1" applyBorder="1">
      <alignment vertical="center"/>
    </xf>
    <xf numFmtId="38" fontId="6" fillId="0" borderId="6" xfId="1" applyFont="1" applyBorder="1">
      <alignment vertical="center"/>
    </xf>
    <xf numFmtId="38" fontId="6" fillId="2" borderId="5" xfId="1" applyFont="1" applyFill="1" applyBorder="1">
      <alignment vertical="center"/>
    </xf>
    <xf numFmtId="38" fontId="6" fillId="2" borderId="7" xfId="1" applyFont="1" applyFill="1" applyBorder="1">
      <alignment vertical="center"/>
    </xf>
    <xf numFmtId="38" fontId="6" fillId="2" borderId="6" xfId="1" applyFont="1" applyFill="1" applyBorder="1">
      <alignment vertical="center"/>
    </xf>
    <xf numFmtId="38" fontId="6" fillId="6" borderId="7" xfId="1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2" fontId="6" fillId="0" borderId="0" xfId="0" applyNumberFormat="1" applyFont="1" applyFill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 shrinkToFit="1"/>
    </xf>
    <xf numFmtId="20" fontId="8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vertical="center"/>
    </xf>
    <xf numFmtId="2" fontId="6" fillId="0" borderId="1" xfId="0" applyNumberFormat="1" applyFont="1" applyFill="1" applyBorder="1">
      <alignment vertical="center"/>
    </xf>
    <xf numFmtId="38" fontId="6" fillId="0" borderId="1" xfId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shrinkToFit="1"/>
    </xf>
    <xf numFmtId="2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38" fontId="6" fillId="0" borderId="1" xfId="1" applyFont="1" applyFill="1" applyBorder="1">
      <alignment vertical="center"/>
    </xf>
    <xf numFmtId="20" fontId="8" fillId="0" borderId="5" xfId="0" applyNumberFormat="1" applyFont="1" applyBorder="1" applyAlignment="1">
      <alignment horizontal="center" vertical="center"/>
    </xf>
    <xf numFmtId="20" fontId="8" fillId="0" borderId="7" xfId="0" applyNumberFormat="1" applyFont="1" applyBorder="1" applyAlignment="1">
      <alignment horizontal="center" vertical="center"/>
    </xf>
    <xf numFmtId="20" fontId="8" fillId="0" borderId="6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 shrinkToFit="1"/>
    </xf>
    <xf numFmtId="0" fontId="2" fillId="5" borderId="6" xfId="0" applyFont="1" applyFill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20" fontId="8" fillId="0" borderId="1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20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6" fillId="0" borderId="5" xfId="1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5" borderId="5" xfId="1" applyFont="1" applyFill="1" applyBorder="1" applyAlignment="1">
      <alignment horizontal="center" vertical="center"/>
    </xf>
    <xf numFmtId="38" fontId="6" fillId="5" borderId="7" xfId="1" applyFont="1" applyFill="1" applyBorder="1" applyAlignment="1">
      <alignment horizontal="center" vertical="center"/>
    </xf>
    <xf numFmtId="38" fontId="6" fillId="5" borderId="6" xfId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center" vertical="center"/>
    </xf>
    <xf numFmtId="20" fontId="8" fillId="3" borderId="11" xfId="0" applyNumberFormat="1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20" fontId="8" fillId="3" borderId="14" xfId="0" applyNumberFormat="1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20" fontId="8" fillId="3" borderId="5" xfId="0" applyNumberFormat="1" applyFont="1" applyFill="1" applyBorder="1" applyAlignment="1">
      <alignment horizontal="center" vertical="center"/>
    </xf>
    <xf numFmtId="20" fontId="8" fillId="3" borderId="7" xfId="0" applyNumberFormat="1" applyFont="1" applyFill="1" applyBorder="1" applyAlignment="1">
      <alignment horizontal="center" vertical="center"/>
    </xf>
    <xf numFmtId="20" fontId="8" fillId="3" borderId="6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 shrinkToFit="1"/>
    </xf>
    <xf numFmtId="0" fontId="2" fillId="0" borderId="6" xfId="0" applyFont="1" applyFill="1" applyBorder="1" applyAlignment="1">
      <alignment horizontal="center" vertical="center" wrapText="1" shrinkToFit="1"/>
    </xf>
  </cellXfs>
  <cellStyles count="2">
    <cellStyle name="Comma [0]" xfId="1" builtinId="6"/>
    <cellStyle name="Normal" xfId="0" builtinId="0"/>
  </cellStyles>
  <dxfs count="1">
    <dxf>
      <fill>
        <patternFill patternType="gray0625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/>
            </a:pPr>
            <a:r>
              <a:rPr lang="en-US"/>
              <a:t>Comparison of Rainfall and runoff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968285214348205"/>
          <c:y val="0.19480351414406533"/>
          <c:w val="0.78568525809273837"/>
          <c:h val="0.5910451297754447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Sheet2!$F$3</c:f>
              <c:strCache>
                <c:ptCount val="1"/>
                <c:pt idx="0">
                  <c:v>In Bucket (mm)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5625546806649168E-3"/>
                  <c:y val="-0.1365409011373578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Sheet2!$F$4:$F$33</c:f>
              <c:numCache>
                <c:formatCode>General</c:formatCode>
                <c:ptCount val="30"/>
                <c:pt idx="4" formatCode="General&quot;mm&quot;">
                  <c:v>13.250941125741253</c:v>
                </c:pt>
                <c:pt idx="5" formatCode="General&quot;mm&quot;">
                  <c:v>3.8697438685793042</c:v>
                </c:pt>
                <c:pt idx="6" formatCode="General&quot;mm&quot;">
                  <c:v>8.6541544697318979</c:v>
                </c:pt>
                <c:pt idx="8" formatCode="General&quot;mm&quot;">
                  <c:v>1.5244445542888168</c:v>
                </c:pt>
                <c:pt idx="9" formatCode="General&quot;mm&quot;">
                  <c:v>17.355214925749607</c:v>
                </c:pt>
                <c:pt idx="11" formatCode="General&quot;mm&quot;">
                  <c:v>30.066737209204049</c:v>
                </c:pt>
                <c:pt idx="12" formatCode="General&quot;mm&quot;">
                  <c:v>2.6970942114340604</c:v>
                </c:pt>
                <c:pt idx="13" formatCode="General&quot;mm&quot;">
                  <c:v>15.385163501745597</c:v>
                </c:pt>
                <c:pt idx="14" formatCode="General&quot;mm&quot;">
                  <c:v>10.671111880021718</c:v>
                </c:pt>
                <c:pt idx="18" formatCode="General&quot;mm&quot;">
                  <c:v>2.3452993142904872</c:v>
                </c:pt>
                <c:pt idx="24" formatCode="General&quot;mm&quot;">
                  <c:v>3.8849883141221926</c:v>
                </c:pt>
                <c:pt idx="28" formatCode="General&quot;mm&quot;">
                  <c:v>6.2150431828697918</c:v>
                </c:pt>
                <c:pt idx="29" formatCode="General&quot;mm&quot;">
                  <c:v>4.2215387657228769</c:v>
                </c:pt>
              </c:numCache>
            </c:numRef>
          </c:xVal>
          <c:yVal>
            <c:numRef>
              <c:f>Sheet2!$H$4:$H$33</c:f>
              <c:numCache>
                <c:formatCode>#,##0_);[Red]\(#,##0\)</c:formatCode>
                <c:ptCount val="30"/>
                <c:pt idx="0">
                  <c:v>3000</c:v>
                </c:pt>
                <c:pt idx="1">
                  <c:v>2000</c:v>
                </c:pt>
                <c:pt idx="4">
                  <c:v>9500</c:v>
                </c:pt>
                <c:pt idx="6">
                  <c:v>3200</c:v>
                </c:pt>
                <c:pt idx="7">
                  <c:v>700</c:v>
                </c:pt>
                <c:pt idx="9">
                  <c:v>9000</c:v>
                </c:pt>
                <c:pt idx="10">
                  <c:v>6000</c:v>
                </c:pt>
                <c:pt idx="11">
                  <c:v>10000</c:v>
                </c:pt>
                <c:pt idx="13">
                  <c:v>9500</c:v>
                </c:pt>
                <c:pt idx="15">
                  <c:v>9000</c:v>
                </c:pt>
                <c:pt idx="16">
                  <c:v>10200</c:v>
                </c:pt>
                <c:pt idx="17">
                  <c:v>9000</c:v>
                </c:pt>
                <c:pt idx="19">
                  <c:v>9300</c:v>
                </c:pt>
                <c:pt idx="20">
                  <c:v>8500</c:v>
                </c:pt>
                <c:pt idx="22">
                  <c:v>2500</c:v>
                </c:pt>
                <c:pt idx="23">
                  <c:v>4000</c:v>
                </c:pt>
                <c:pt idx="25">
                  <c:v>16500</c:v>
                </c:pt>
                <c:pt idx="26">
                  <c:v>6800</c:v>
                </c:pt>
                <c:pt idx="27">
                  <c:v>14500</c:v>
                </c:pt>
                <c:pt idx="28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45-4B9C-B948-61B633D3C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80096"/>
        <c:axId val="101778176"/>
      </c:scatterChart>
      <c:valAx>
        <c:axId val="10178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/>
                  <a:t>Rainfall In Bucket (mm)</a:t>
                </a:r>
                <a:endParaRPr lang="ja-JP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01778176"/>
        <c:crosses val="autoZero"/>
        <c:crossBetween val="midCat"/>
      </c:valAx>
      <c:valAx>
        <c:axId val="101778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/>
                  <a:t>Amount of runnoff (g)</a:t>
                </a:r>
                <a:endParaRPr lang="ja-JP"/>
              </a:p>
            </c:rich>
          </c:tx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017800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 sz="1000"/>
            </a:pPr>
            <a:r>
              <a:rPr lang="en-US" altLang="ja-JP" sz="1000" b="0" i="0" baseline="0"/>
              <a:t>Comparison of Rainfall and runoff</a:t>
            </a:r>
            <a:endParaRPr lang="ja-JP" altLang="ja-JP" sz="10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Sheet2!$G$3</c:f>
              <c:strCache>
                <c:ptCount val="1"/>
                <c:pt idx="0">
                  <c:v>In PET Bottle (mm)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2.4109798775153107E-2"/>
                  <c:y val="0.3005668562263050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Sheet2!$G$4:$G$33</c:f>
              <c:numCache>
                <c:formatCode>General"mm"</c:formatCode>
                <c:ptCount val="30"/>
                <c:pt idx="0">
                  <c:v>10.673452105676054</c:v>
                </c:pt>
                <c:pt idx="1">
                  <c:v>3.959506426299181</c:v>
                </c:pt>
                <c:pt idx="2">
                  <c:v>1.5493720798562014</c:v>
                </c:pt>
                <c:pt idx="3">
                  <c:v>1.2050671732214899</c:v>
                </c:pt>
                <c:pt idx="4">
                  <c:v>12.911433998801678</c:v>
                </c:pt>
                <c:pt idx="5">
                  <c:v>4.648116239568604</c:v>
                </c:pt>
                <c:pt idx="6">
                  <c:v>8.2633177592330735</c:v>
                </c:pt>
                <c:pt idx="7">
                  <c:v>2.9265917063950471</c:v>
                </c:pt>
                <c:pt idx="8">
                  <c:v>2.4101343464429799</c:v>
                </c:pt>
                <c:pt idx="9">
                  <c:v>11.706366825580188</c:v>
                </c:pt>
                <c:pt idx="10">
                  <c:v>7.9190128525983621</c:v>
                </c:pt>
                <c:pt idx="11">
                  <c:v>27.372240077459558</c:v>
                </c:pt>
                <c:pt idx="12">
                  <c:v>2.0658294398082684</c:v>
                </c:pt>
                <c:pt idx="13">
                  <c:v>15.493720798562013</c:v>
                </c:pt>
                <c:pt idx="14">
                  <c:v>9.4683849324545637</c:v>
                </c:pt>
                <c:pt idx="16">
                  <c:v>0</c:v>
                </c:pt>
                <c:pt idx="17">
                  <c:v>20.658294398082685</c:v>
                </c:pt>
                <c:pt idx="18">
                  <c:v>8.607622665867785</c:v>
                </c:pt>
                <c:pt idx="19">
                  <c:v>31.331746503758737</c:v>
                </c:pt>
                <c:pt idx="20">
                  <c:v>29.265917063950472</c:v>
                </c:pt>
                <c:pt idx="21">
                  <c:v>0</c:v>
                </c:pt>
                <c:pt idx="22">
                  <c:v>5.1645735995206712</c:v>
                </c:pt>
                <c:pt idx="23">
                  <c:v>9.4683849324545637</c:v>
                </c:pt>
                <c:pt idx="24">
                  <c:v>4.4759637862512482</c:v>
                </c:pt>
                <c:pt idx="25">
                  <c:v>39.42291180967446</c:v>
                </c:pt>
                <c:pt idx="26">
                  <c:v>7.0582505860115843</c:v>
                </c:pt>
                <c:pt idx="27">
                  <c:v>74.025554926462959</c:v>
                </c:pt>
                <c:pt idx="28">
                  <c:v>5.8531834127900941</c:v>
                </c:pt>
                <c:pt idx="29">
                  <c:v>6.0253358661074499</c:v>
                </c:pt>
              </c:numCache>
            </c:numRef>
          </c:xVal>
          <c:yVal>
            <c:numRef>
              <c:f>Sheet2!$H$4:$H$33</c:f>
              <c:numCache>
                <c:formatCode>#,##0_);[Red]\(#,##0\)</c:formatCode>
                <c:ptCount val="30"/>
                <c:pt idx="0">
                  <c:v>3000</c:v>
                </c:pt>
                <c:pt idx="1">
                  <c:v>2000</c:v>
                </c:pt>
                <c:pt idx="4">
                  <c:v>9500</c:v>
                </c:pt>
                <c:pt idx="6">
                  <c:v>3200</c:v>
                </c:pt>
                <c:pt idx="7">
                  <c:v>700</c:v>
                </c:pt>
                <c:pt idx="9">
                  <c:v>9000</c:v>
                </c:pt>
                <c:pt idx="10">
                  <c:v>6000</c:v>
                </c:pt>
                <c:pt idx="11">
                  <c:v>10000</c:v>
                </c:pt>
                <c:pt idx="13">
                  <c:v>9500</c:v>
                </c:pt>
                <c:pt idx="15">
                  <c:v>9000</c:v>
                </c:pt>
                <c:pt idx="16">
                  <c:v>10200</c:v>
                </c:pt>
                <c:pt idx="17">
                  <c:v>9000</c:v>
                </c:pt>
                <c:pt idx="19">
                  <c:v>9300</c:v>
                </c:pt>
                <c:pt idx="20">
                  <c:v>8500</c:v>
                </c:pt>
                <c:pt idx="22">
                  <c:v>2500</c:v>
                </c:pt>
                <c:pt idx="23">
                  <c:v>4000</c:v>
                </c:pt>
                <c:pt idx="25">
                  <c:v>16500</c:v>
                </c:pt>
                <c:pt idx="26">
                  <c:v>6800</c:v>
                </c:pt>
                <c:pt idx="27">
                  <c:v>14500</c:v>
                </c:pt>
                <c:pt idx="28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ED-4796-A619-854D675FE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25184"/>
        <c:axId val="155326720"/>
      </c:scatterChart>
      <c:valAx>
        <c:axId val="15532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/>
                  <a:t>Rainfall In PET Bottle (mm)</a:t>
                </a:r>
                <a:endParaRPr lang="ja-JP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5326720"/>
        <c:crosses val="autoZero"/>
        <c:crossBetween val="midCat"/>
      </c:valAx>
      <c:valAx>
        <c:axId val="155326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ja-JP"/>
                </a:pPr>
                <a:r>
                  <a:rPr lang="en-US"/>
                  <a:t>Amount of runnoff (g)</a:t>
                </a:r>
                <a:endParaRPr lang="ja-JP"/>
              </a:p>
            </c:rich>
          </c:tx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5325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 sz="1000"/>
            </a:pPr>
            <a:r>
              <a:rPr lang="en-US" altLang="ja-JP" sz="1000" b="0" i="0" baseline="0"/>
              <a:t>Comparison of Rainfall and erodied soil</a:t>
            </a:r>
            <a:endParaRPr lang="ja-JP" altLang="ja-JP" sz="10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Sheet2!$G$3</c:f>
              <c:strCache>
                <c:ptCount val="1"/>
                <c:pt idx="0">
                  <c:v>In PET Bottle (mm)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6871828521434824E-2"/>
                  <c:y val="-0.136311606882473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Sheet2!$G$4:$G$33</c:f>
              <c:numCache>
                <c:formatCode>General"mm"</c:formatCode>
                <c:ptCount val="30"/>
                <c:pt idx="0">
                  <c:v>10.673452105676054</c:v>
                </c:pt>
                <c:pt idx="1">
                  <c:v>3.959506426299181</c:v>
                </c:pt>
                <c:pt idx="2">
                  <c:v>1.5493720798562014</c:v>
                </c:pt>
                <c:pt idx="3">
                  <c:v>1.2050671732214899</c:v>
                </c:pt>
                <c:pt idx="4">
                  <c:v>12.911433998801678</c:v>
                </c:pt>
                <c:pt idx="5">
                  <c:v>4.648116239568604</c:v>
                </c:pt>
                <c:pt idx="6">
                  <c:v>8.2633177592330735</c:v>
                </c:pt>
                <c:pt idx="7">
                  <c:v>2.9265917063950471</c:v>
                </c:pt>
                <c:pt idx="8">
                  <c:v>2.4101343464429799</c:v>
                </c:pt>
                <c:pt idx="9">
                  <c:v>11.706366825580188</c:v>
                </c:pt>
                <c:pt idx="10">
                  <c:v>7.9190128525983621</c:v>
                </c:pt>
                <c:pt idx="11">
                  <c:v>27.372240077459558</c:v>
                </c:pt>
                <c:pt idx="12">
                  <c:v>2.0658294398082684</c:v>
                </c:pt>
                <c:pt idx="13">
                  <c:v>15.493720798562013</c:v>
                </c:pt>
                <c:pt idx="14">
                  <c:v>9.4683849324545637</c:v>
                </c:pt>
                <c:pt idx="16">
                  <c:v>0</c:v>
                </c:pt>
                <c:pt idx="17">
                  <c:v>20.658294398082685</c:v>
                </c:pt>
                <c:pt idx="18">
                  <c:v>8.607622665867785</c:v>
                </c:pt>
                <c:pt idx="19">
                  <c:v>31.331746503758737</c:v>
                </c:pt>
                <c:pt idx="20">
                  <c:v>29.265917063950472</c:v>
                </c:pt>
                <c:pt idx="21">
                  <c:v>0</c:v>
                </c:pt>
                <c:pt idx="22">
                  <c:v>5.1645735995206712</c:v>
                </c:pt>
                <c:pt idx="23">
                  <c:v>9.4683849324545637</c:v>
                </c:pt>
                <c:pt idx="24">
                  <c:v>4.4759637862512482</c:v>
                </c:pt>
                <c:pt idx="25">
                  <c:v>39.42291180967446</c:v>
                </c:pt>
                <c:pt idx="26">
                  <c:v>7.0582505860115843</c:v>
                </c:pt>
                <c:pt idx="27">
                  <c:v>74.025554926462959</c:v>
                </c:pt>
                <c:pt idx="28">
                  <c:v>5.8531834127900941</c:v>
                </c:pt>
                <c:pt idx="29">
                  <c:v>6.0253358661074499</c:v>
                </c:pt>
              </c:numCache>
            </c:numRef>
          </c:xVal>
          <c:yVal>
            <c:numRef>
              <c:f>Sheet2!$I$4:$I$33</c:f>
              <c:numCache>
                <c:formatCode>0.00</c:formatCode>
                <c:ptCount val="30"/>
                <c:pt idx="0">
                  <c:v>39.049999999999997</c:v>
                </c:pt>
                <c:pt idx="1">
                  <c:v>0</c:v>
                </c:pt>
                <c:pt idx="2">
                  <c:v>10.400000000000006</c:v>
                </c:pt>
                <c:pt idx="3">
                  <c:v>0</c:v>
                </c:pt>
                <c:pt idx="4">
                  <c:v>472.5</c:v>
                </c:pt>
                <c:pt idx="5">
                  <c:v>0</c:v>
                </c:pt>
                <c:pt idx="6">
                  <c:v>11.75</c:v>
                </c:pt>
                <c:pt idx="9">
                  <c:v>481.65</c:v>
                </c:pt>
                <c:pt idx="10">
                  <c:v>202.85</c:v>
                </c:pt>
                <c:pt idx="11">
                  <c:v>1482.4499999999998</c:v>
                </c:pt>
                <c:pt idx="13">
                  <c:v>922.84999999999991</c:v>
                </c:pt>
                <c:pt idx="15">
                  <c:v>234.34999999999997</c:v>
                </c:pt>
                <c:pt idx="16">
                  <c:v>53.349999999999994</c:v>
                </c:pt>
                <c:pt idx="17">
                  <c:v>77.45</c:v>
                </c:pt>
                <c:pt idx="19">
                  <c:v>241.90000000000003</c:v>
                </c:pt>
                <c:pt idx="20">
                  <c:v>151.9</c:v>
                </c:pt>
                <c:pt idx="23">
                  <c:v>29.450000000000003</c:v>
                </c:pt>
                <c:pt idx="25">
                  <c:v>391.1</c:v>
                </c:pt>
                <c:pt idx="27">
                  <c:v>962.59999999999991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66-4CC1-A6A7-496E07987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77024"/>
        <c:axId val="155673728"/>
      </c:scatterChart>
      <c:valAx>
        <c:axId val="15537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/>
                  <a:t>Rainfall In PET Bottle (mm)</a:t>
                </a:r>
                <a:endParaRPr lang="ja-JP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5673728"/>
        <c:crosses val="autoZero"/>
        <c:crossBetween val="midCat"/>
      </c:valAx>
      <c:valAx>
        <c:axId val="155673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GB"/>
                  <a:t>Weight of sediment (g)</a:t>
                </a:r>
                <a:endParaRPr lang="ja-JP"/>
              </a:p>
            </c:rich>
          </c:tx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53770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/>
            </a:pPr>
            <a:r>
              <a:rPr lang="en-US"/>
              <a:t>Comparison of Rainfall and erodied soil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Sheet2!$F$3</c:f>
              <c:strCache>
                <c:ptCount val="1"/>
                <c:pt idx="0">
                  <c:v>In Bucket (mm)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1.5309273840769903E-2"/>
                  <c:y val="-1.7372776319626713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Sheet2!$F$4:$F$33</c:f>
              <c:numCache>
                <c:formatCode>General</c:formatCode>
                <c:ptCount val="30"/>
                <c:pt idx="4" formatCode="General&quot;mm&quot;">
                  <c:v>13.250941125741253</c:v>
                </c:pt>
                <c:pt idx="5" formatCode="General&quot;mm&quot;">
                  <c:v>3.8697438685793042</c:v>
                </c:pt>
                <c:pt idx="6" formatCode="General&quot;mm&quot;">
                  <c:v>8.6541544697318979</c:v>
                </c:pt>
                <c:pt idx="8" formatCode="General&quot;mm&quot;">
                  <c:v>1.5244445542888168</c:v>
                </c:pt>
                <c:pt idx="9" formatCode="General&quot;mm&quot;">
                  <c:v>17.355214925749607</c:v>
                </c:pt>
                <c:pt idx="11" formatCode="General&quot;mm&quot;">
                  <c:v>30.066737209204049</c:v>
                </c:pt>
                <c:pt idx="12" formatCode="General&quot;mm&quot;">
                  <c:v>2.6970942114340604</c:v>
                </c:pt>
                <c:pt idx="13" formatCode="General&quot;mm&quot;">
                  <c:v>15.385163501745597</c:v>
                </c:pt>
                <c:pt idx="14" formatCode="General&quot;mm&quot;">
                  <c:v>10.671111880021718</c:v>
                </c:pt>
                <c:pt idx="18" formatCode="General&quot;mm&quot;">
                  <c:v>2.3452993142904872</c:v>
                </c:pt>
                <c:pt idx="24" formatCode="General&quot;mm&quot;">
                  <c:v>3.8849883141221926</c:v>
                </c:pt>
                <c:pt idx="28" formatCode="General&quot;mm&quot;">
                  <c:v>6.2150431828697918</c:v>
                </c:pt>
                <c:pt idx="29" formatCode="General&quot;mm&quot;">
                  <c:v>4.2215387657228769</c:v>
                </c:pt>
              </c:numCache>
            </c:numRef>
          </c:xVal>
          <c:yVal>
            <c:numRef>
              <c:f>Sheet2!$I$4:$I$33</c:f>
              <c:numCache>
                <c:formatCode>0.00</c:formatCode>
                <c:ptCount val="30"/>
                <c:pt idx="0">
                  <c:v>39.049999999999997</c:v>
                </c:pt>
                <c:pt idx="1">
                  <c:v>0</c:v>
                </c:pt>
                <c:pt idx="2">
                  <c:v>10.400000000000006</c:v>
                </c:pt>
                <c:pt idx="3">
                  <c:v>0</c:v>
                </c:pt>
                <c:pt idx="4">
                  <c:v>472.5</c:v>
                </c:pt>
                <c:pt idx="5">
                  <c:v>0</c:v>
                </c:pt>
                <c:pt idx="6">
                  <c:v>11.75</c:v>
                </c:pt>
                <c:pt idx="9">
                  <c:v>481.65</c:v>
                </c:pt>
                <c:pt idx="10">
                  <c:v>202.85</c:v>
                </c:pt>
                <c:pt idx="11">
                  <c:v>1482.4499999999998</c:v>
                </c:pt>
                <c:pt idx="13">
                  <c:v>922.84999999999991</c:v>
                </c:pt>
                <c:pt idx="15">
                  <c:v>234.34999999999997</c:v>
                </c:pt>
                <c:pt idx="16">
                  <c:v>53.349999999999994</c:v>
                </c:pt>
                <c:pt idx="17">
                  <c:v>77.45</c:v>
                </c:pt>
                <c:pt idx="19">
                  <c:v>241.90000000000003</c:v>
                </c:pt>
                <c:pt idx="20">
                  <c:v>151.9</c:v>
                </c:pt>
                <c:pt idx="23">
                  <c:v>29.450000000000003</c:v>
                </c:pt>
                <c:pt idx="25">
                  <c:v>391.1</c:v>
                </c:pt>
                <c:pt idx="27">
                  <c:v>962.59999999999991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A7-4463-88E7-D9B6701CC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23488"/>
        <c:axId val="139025024"/>
      </c:scatterChart>
      <c:valAx>
        <c:axId val="1390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 lang="ja-JP"/>
                </a:pPr>
                <a:r>
                  <a:rPr lang="en-US"/>
                  <a:t>Rainfall In Bucket (mm)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36504636920384947"/>
              <c:y val="0.889004447360746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39025024"/>
        <c:crosses val="autoZero"/>
        <c:crossBetween val="midCat"/>
      </c:valAx>
      <c:valAx>
        <c:axId val="1390250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GB" altLang="ja-JP"/>
                  <a:t>Weight of sediment (g)</a:t>
                </a:r>
                <a:endParaRPr lang="ja-JP"/>
              </a:p>
            </c:rich>
          </c:tx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390234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 sz="1000"/>
            </a:pPr>
            <a:r>
              <a:rPr lang="en-US" altLang="ja-JP" sz="1000" b="0" i="0" baseline="0"/>
              <a:t>Comparison of sediment and runoff</a:t>
            </a:r>
            <a:endParaRPr lang="ja-JP" altLang="ja-JP" sz="1000" b="0" i="0" baseline="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Sheet2!$I$3</c:f>
              <c:strCache>
                <c:ptCount val="1"/>
                <c:pt idx="0">
                  <c:v>Weight of sediment (g)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2132370953630796"/>
                  <c:y val="-0.1791313065033537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Sheet2!$H$4:$H$33</c:f>
              <c:numCache>
                <c:formatCode>#,##0_);[Red]\(#,##0\)</c:formatCode>
                <c:ptCount val="30"/>
                <c:pt idx="0">
                  <c:v>3000</c:v>
                </c:pt>
                <c:pt idx="1">
                  <c:v>2000</c:v>
                </c:pt>
                <c:pt idx="4">
                  <c:v>9500</c:v>
                </c:pt>
                <c:pt idx="6">
                  <c:v>3200</c:v>
                </c:pt>
                <c:pt idx="7">
                  <c:v>700</c:v>
                </c:pt>
                <c:pt idx="9">
                  <c:v>9000</c:v>
                </c:pt>
                <c:pt idx="10">
                  <c:v>6000</c:v>
                </c:pt>
                <c:pt idx="11">
                  <c:v>10000</c:v>
                </c:pt>
                <c:pt idx="13">
                  <c:v>9500</c:v>
                </c:pt>
                <c:pt idx="15">
                  <c:v>9000</c:v>
                </c:pt>
                <c:pt idx="16">
                  <c:v>10200</c:v>
                </c:pt>
                <c:pt idx="17">
                  <c:v>9000</c:v>
                </c:pt>
                <c:pt idx="19">
                  <c:v>9300</c:v>
                </c:pt>
                <c:pt idx="20">
                  <c:v>8500</c:v>
                </c:pt>
                <c:pt idx="22">
                  <c:v>2500</c:v>
                </c:pt>
                <c:pt idx="23">
                  <c:v>4000</c:v>
                </c:pt>
                <c:pt idx="25">
                  <c:v>16500</c:v>
                </c:pt>
                <c:pt idx="26">
                  <c:v>6800</c:v>
                </c:pt>
                <c:pt idx="27">
                  <c:v>14500</c:v>
                </c:pt>
                <c:pt idx="28">
                  <c:v>3000</c:v>
                </c:pt>
              </c:numCache>
            </c:numRef>
          </c:xVal>
          <c:yVal>
            <c:numRef>
              <c:f>Sheet2!$I$4:$I$33</c:f>
              <c:numCache>
                <c:formatCode>0.00</c:formatCode>
                <c:ptCount val="30"/>
                <c:pt idx="0">
                  <c:v>39.049999999999997</c:v>
                </c:pt>
                <c:pt idx="1">
                  <c:v>0</c:v>
                </c:pt>
                <c:pt idx="2">
                  <c:v>10.400000000000006</c:v>
                </c:pt>
                <c:pt idx="3">
                  <c:v>0</c:v>
                </c:pt>
                <c:pt idx="4">
                  <c:v>472.5</c:v>
                </c:pt>
                <c:pt idx="5">
                  <c:v>0</c:v>
                </c:pt>
                <c:pt idx="6">
                  <c:v>11.75</c:v>
                </c:pt>
                <c:pt idx="9">
                  <c:v>481.65</c:v>
                </c:pt>
                <c:pt idx="10">
                  <c:v>202.85</c:v>
                </c:pt>
                <c:pt idx="11">
                  <c:v>1482.4499999999998</c:v>
                </c:pt>
                <c:pt idx="13">
                  <c:v>922.84999999999991</c:v>
                </c:pt>
                <c:pt idx="15">
                  <c:v>234.34999999999997</c:v>
                </c:pt>
                <c:pt idx="16">
                  <c:v>53.349999999999994</c:v>
                </c:pt>
                <c:pt idx="17">
                  <c:v>77.45</c:v>
                </c:pt>
                <c:pt idx="19">
                  <c:v>241.90000000000003</c:v>
                </c:pt>
                <c:pt idx="20">
                  <c:v>151.9</c:v>
                </c:pt>
                <c:pt idx="23">
                  <c:v>29.450000000000003</c:v>
                </c:pt>
                <c:pt idx="25">
                  <c:v>391.1</c:v>
                </c:pt>
                <c:pt idx="27">
                  <c:v>962.59999999999991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CD-4C6B-A147-767334EBB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46848"/>
        <c:axId val="154048384"/>
      </c:scatterChart>
      <c:valAx>
        <c:axId val="15404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/>
                  <a:t>Amount of run off (g)</a:t>
                </a:r>
                <a:endParaRPr lang="ja-JP"/>
              </a:p>
            </c:rich>
          </c:tx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4048384"/>
        <c:crosses val="autoZero"/>
        <c:crossBetween val="midCat"/>
      </c:valAx>
      <c:valAx>
        <c:axId val="15404838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/>
                  <a:t>Amount of sediment (g)</a:t>
                </a:r>
                <a:endParaRPr lang="ja-JP"/>
              </a:p>
            </c:rich>
          </c:tx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540468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4</xdr:row>
      <xdr:rowOff>66675</xdr:rowOff>
    </xdr:from>
    <xdr:to>
      <xdr:col>15</xdr:col>
      <xdr:colOff>619125</xdr:colOff>
      <xdr:row>20</xdr:row>
      <xdr:rowOff>66675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161925</xdr:colOff>
      <xdr:row>21</xdr:row>
      <xdr:rowOff>85725</xdr:rowOff>
    </xdr:from>
    <xdr:to>
      <xdr:col>15</xdr:col>
      <xdr:colOff>619125</xdr:colOff>
      <xdr:row>37</xdr:row>
      <xdr:rowOff>66675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238125</xdr:colOff>
      <xdr:row>21</xdr:row>
      <xdr:rowOff>85725</xdr:rowOff>
    </xdr:from>
    <xdr:to>
      <xdr:col>23</xdr:col>
      <xdr:colOff>9525</xdr:colOff>
      <xdr:row>37</xdr:row>
      <xdr:rowOff>66675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238125</xdr:colOff>
      <xdr:row>4</xdr:row>
      <xdr:rowOff>66675</xdr:rowOff>
    </xdr:from>
    <xdr:to>
      <xdr:col>23</xdr:col>
      <xdr:colOff>9525</xdr:colOff>
      <xdr:row>20</xdr:row>
      <xdr:rowOff>66675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161925</xdr:colOff>
      <xdr:row>38</xdr:row>
      <xdr:rowOff>85725</xdr:rowOff>
    </xdr:from>
    <xdr:to>
      <xdr:col>15</xdr:col>
      <xdr:colOff>619125</xdr:colOff>
      <xdr:row>54</xdr:row>
      <xdr:rowOff>85725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5"/>
  <sheetViews>
    <sheetView tabSelected="1" topLeftCell="A2" zoomScaleNormal="100" workbookViewId="0">
      <pane xSplit="10" ySplit="2" topLeftCell="K19" activePane="bottomRight" state="frozen"/>
      <selection activeCell="A2" sqref="A2"/>
      <selection pane="topRight" activeCell="H2" sqref="H2"/>
      <selection pane="bottomLeft" activeCell="A4" sqref="A4"/>
      <selection pane="bottomRight" activeCell="O51" sqref="O51"/>
    </sheetView>
  </sheetViews>
  <sheetFormatPr defaultColWidth="9" defaultRowHeight="15"/>
  <cols>
    <col min="1" max="1" width="3.7109375" style="15" customWidth="1"/>
    <col min="2" max="2" width="25.42578125" style="16" bestFit="1" customWidth="1"/>
    <col min="3" max="3" width="5.85546875" style="17" customWidth="1"/>
    <col min="4" max="4" width="6" style="17" customWidth="1"/>
    <col min="5" max="5" width="6.42578125" style="17" bestFit="1" customWidth="1"/>
    <col min="6" max="7" width="7.85546875" style="17" customWidth="1"/>
    <col min="8" max="9" width="6.42578125" style="17" customWidth="1"/>
    <col min="10" max="10" width="7.28515625" style="17" customWidth="1"/>
    <col min="11" max="11" width="7.85546875" style="18" customWidth="1"/>
    <col min="12" max="14" width="11.140625" style="18" customWidth="1"/>
    <col min="15" max="15" width="15.42578125" style="20" customWidth="1"/>
    <col min="16" max="16384" width="9" style="17"/>
  </cols>
  <sheetData>
    <row r="1" spans="1:15" hidden="1">
      <c r="M1" s="19"/>
      <c r="N1" s="19"/>
    </row>
    <row r="2" spans="1:15" ht="13.5" customHeight="1">
      <c r="A2" s="157" t="s">
        <v>20</v>
      </c>
      <c r="B2" s="157" t="s">
        <v>21</v>
      </c>
      <c r="C2" s="157"/>
      <c r="D2" s="157"/>
      <c r="E2" s="152" t="s">
        <v>13</v>
      </c>
      <c r="F2" s="154" t="s">
        <v>0</v>
      </c>
      <c r="G2" s="155"/>
      <c r="H2" s="155"/>
      <c r="I2" s="156"/>
      <c r="J2" s="158" t="s">
        <v>11</v>
      </c>
      <c r="K2" s="157" t="s">
        <v>1</v>
      </c>
      <c r="L2" s="157"/>
      <c r="M2" s="10"/>
      <c r="N2" s="10"/>
      <c r="O2" s="20" t="s">
        <v>3</v>
      </c>
    </row>
    <row r="3" spans="1:15" ht="38.25">
      <c r="A3" s="157"/>
      <c r="B3" s="1" t="s">
        <v>22</v>
      </c>
      <c r="C3" s="21" t="s">
        <v>23</v>
      </c>
      <c r="D3" s="22" t="s">
        <v>24</v>
      </c>
      <c r="E3" s="153"/>
      <c r="F3" s="4" t="s">
        <v>2</v>
      </c>
      <c r="G3" s="23" t="s">
        <v>14</v>
      </c>
      <c r="H3" s="4" t="s">
        <v>25</v>
      </c>
      <c r="I3" s="23" t="s">
        <v>15</v>
      </c>
      <c r="J3" s="159"/>
      <c r="K3" s="2" t="s">
        <v>26</v>
      </c>
      <c r="L3" s="3" t="s">
        <v>27</v>
      </c>
      <c r="M3" s="11" t="s">
        <v>17</v>
      </c>
      <c r="N3" s="11" t="s">
        <v>17</v>
      </c>
      <c r="O3" s="24"/>
    </row>
    <row r="4" spans="1:15">
      <c r="A4" s="5"/>
      <c r="B4" s="6"/>
      <c r="C4" s="25"/>
      <c r="D4" s="26"/>
      <c r="E4" s="27"/>
      <c r="F4" s="28">
        <v>233</v>
      </c>
      <c r="G4" s="29"/>
      <c r="H4" s="28">
        <v>86</v>
      </c>
      <c r="I4" s="29"/>
      <c r="J4" s="7"/>
      <c r="K4" s="8"/>
      <c r="L4" s="9"/>
      <c r="M4" s="12"/>
      <c r="N4" s="13"/>
      <c r="O4" s="30"/>
    </row>
    <row r="5" spans="1:15">
      <c r="A5" s="160">
        <v>1</v>
      </c>
      <c r="B5" s="163">
        <v>42273</v>
      </c>
      <c r="C5" s="166">
        <v>0.54166666666666663</v>
      </c>
      <c r="D5" s="169">
        <v>0.58333333333333337</v>
      </c>
      <c r="E5" s="169">
        <f>D5-C5</f>
        <v>4.1666666666666741E-2</v>
      </c>
      <c r="F5" s="172"/>
      <c r="G5" s="31"/>
      <c r="H5" s="172">
        <v>62</v>
      </c>
      <c r="I5" s="31"/>
      <c r="J5" s="175">
        <v>3000</v>
      </c>
      <c r="K5" s="32">
        <v>75.45</v>
      </c>
      <c r="L5" s="33">
        <v>114.5</v>
      </c>
      <c r="M5" s="34">
        <f>L5-K5</f>
        <v>39.049999999999997</v>
      </c>
      <c r="N5" s="34"/>
      <c r="O5" s="35"/>
    </row>
    <row r="6" spans="1:15">
      <c r="A6" s="161"/>
      <c r="B6" s="164"/>
      <c r="C6" s="167"/>
      <c r="D6" s="170"/>
      <c r="E6" s="170"/>
      <c r="F6" s="173"/>
      <c r="G6" s="36"/>
      <c r="H6" s="173"/>
      <c r="I6" s="36">
        <f>H5*1000/($H$4^2/4*PI())</f>
        <v>10.673452105676054</v>
      </c>
      <c r="J6" s="176"/>
      <c r="K6" s="37"/>
      <c r="L6" s="38"/>
      <c r="M6" s="34"/>
      <c r="N6" s="34">
        <f>SUM(M5:M7)</f>
        <v>39.049999999999997</v>
      </c>
      <c r="O6" s="35"/>
    </row>
    <row r="7" spans="1:15">
      <c r="A7" s="162"/>
      <c r="B7" s="165"/>
      <c r="C7" s="168"/>
      <c r="D7" s="171"/>
      <c r="E7" s="171"/>
      <c r="F7" s="174"/>
      <c r="G7" s="39"/>
      <c r="H7" s="174"/>
      <c r="I7" s="39"/>
      <c r="J7" s="177"/>
      <c r="K7" s="40"/>
      <c r="L7" s="41"/>
      <c r="M7" s="42"/>
      <c r="N7" s="42"/>
      <c r="O7" s="43"/>
    </row>
    <row r="8" spans="1:15">
      <c r="A8" s="160">
        <v>2</v>
      </c>
      <c r="B8" s="163">
        <v>42278</v>
      </c>
      <c r="C8" s="166">
        <v>0.29166666666666669</v>
      </c>
      <c r="D8" s="169">
        <v>0.33333333333333331</v>
      </c>
      <c r="E8" s="149">
        <f t="shared" ref="E8" si="0">D8-C8</f>
        <v>4.166666666666663E-2</v>
      </c>
      <c r="F8" s="172"/>
      <c r="G8" s="31"/>
      <c r="H8" s="172">
        <v>23</v>
      </c>
      <c r="I8" s="31"/>
      <c r="J8" s="175">
        <v>2000</v>
      </c>
      <c r="K8" s="32"/>
      <c r="L8" s="33"/>
      <c r="M8" s="34"/>
      <c r="N8" s="34"/>
      <c r="O8" s="35"/>
    </row>
    <row r="9" spans="1:15">
      <c r="A9" s="161"/>
      <c r="B9" s="164"/>
      <c r="C9" s="167"/>
      <c r="D9" s="170"/>
      <c r="E9" s="150"/>
      <c r="F9" s="173"/>
      <c r="G9" s="36"/>
      <c r="H9" s="173"/>
      <c r="I9" s="36">
        <f>H8*1000/($H$4^2/4*PI())</f>
        <v>3.959506426299181</v>
      </c>
      <c r="J9" s="176"/>
      <c r="K9" s="37"/>
      <c r="L9" s="38"/>
      <c r="M9" s="34"/>
      <c r="N9" s="34">
        <f>SUM(M8:M10)</f>
        <v>0</v>
      </c>
      <c r="O9" s="35"/>
    </row>
    <row r="10" spans="1:15">
      <c r="A10" s="162"/>
      <c r="B10" s="165"/>
      <c r="C10" s="168"/>
      <c r="D10" s="171"/>
      <c r="E10" s="151"/>
      <c r="F10" s="174"/>
      <c r="G10" s="39"/>
      <c r="H10" s="174"/>
      <c r="I10" s="39"/>
      <c r="J10" s="177"/>
      <c r="K10" s="40"/>
      <c r="L10" s="41"/>
      <c r="M10" s="42"/>
      <c r="N10" s="42"/>
      <c r="O10" s="43"/>
    </row>
    <row r="11" spans="1:15">
      <c r="A11" s="160">
        <v>3</v>
      </c>
      <c r="B11" s="181">
        <v>42287</v>
      </c>
      <c r="C11" s="184">
        <v>0.58333333333333337</v>
      </c>
      <c r="D11" s="187">
        <v>0.75</v>
      </c>
      <c r="E11" s="193">
        <f t="shared" ref="E11" si="1">D11-C11</f>
        <v>0.16666666666666663</v>
      </c>
      <c r="F11" s="190"/>
      <c r="G11" s="44"/>
      <c r="H11" s="190">
        <v>9</v>
      </c>
      <c r="I11" s="44"/>
      <c r="J11" s="178"/>
      <c r="K11" s="45">
        <v>80.25</v>
      </c>
      <c r="L11" s="46">
        <v>90.65</v>
      </c>
      <c r="M11" s="47">
        <f>L11-K11</f>
        <v>10.400000000000006</v>
      </c>
      <c r="N11" s="34"/>
      <c r="O11" s="35"/>
    </row>
    <row r="12" spans="1:15" ht="14.25" customHeight="1">
      <c r="A12" s="161"/>
      <c r="B12" s="182"/>
      <c r="C12" s="185"/>
      <c r="D12" s="188"/>
      <c r="E12" s="194"/>
      <c r="F12" s="191"/>
      <c r="G12" s="36"/>
      <c r="H12" s="191"/>
      <c r="I12" s="36">
        <f>H11*1000/($H$4^2/4*PI())</f>
        <v>1.5493720798562014</v>
      </c>
      <c r="J12" s="179"/>
      <c r="K12" s="48"/>
      <c r="L12" s="49"/>
      <c r="M12" s="47"/>
      <c r="N12" s="34">
        <f>SUM(M11:M13)</f>
        <v>10.400000000000006</v>
      </c>
      <c r="O12" s="35"/>
    </row>
    <row r="13" spans="1:15">
      <c r="A13" s="162"/>
      <c r="B13" s="183"/>
      <c r="C13" s="186"/>
      <c r="D13" s="189"/>
      <c r="E13" s="195"/>
      <c r="F13" s="192"/>
      <c r="G13" s="50"/>
      <c r="H13" s="192"/>
      <c r="I13" s="50"/>
      <c r="J13" s="180"/>
      <c r="K13" s="51"/>
      <c r="L13" s="52"/>
      <c r="M13" s="53"/>
      <c r="N13" s="42"/>
      <c r="O13" s="43"/>
    </row>
    <row r="14" spans="1:15">
      <c r="A14" s="160">
        <v>4</v>
      </c>
      <c r="B14" s="163">
        <v>42288</v>
      </c>
      <c r="C14" s="166">
        <v>0.625</v>
      </c>
      <c r="D14" s="169">
        <v>0.83333333333333337</v>
      </c>
      <c r="E14" s="149">
        <f t="shared" ref="E14" si="2">D14-C14</f>
        <v>0.20833333333333337</v>
      </c>
      <c r="F14" s="172"/>
      <c r="G14" s="31"/>
      <c r="H14" s="172">
        <v>7</v>
      </c>
      <c r="I14" s="31"/>
      <c r="J14" s="178"/>
      <c r="K14" s="32"/>
      <c r="L14" s="33"/>
      <c r="M14" s="34"/>
      <c r="N14" s="34"/>
      <c r="O14" s="35"/>
    </row>
    <row r="15" spans="1:15">
      <c r="A15" s="161"/>
      <c r="B15" s="164"/>
      <c r="C15" s="167"/>
      <c r="D15" s="170"/>
      <c r="E15" s="150"/>
      <c r="F15" s="173"/>
      <c r="G15" s="36"/>
      <c r="H15" s="173"/>
      <c r="I15" s="36">
        <f>H14*1000/($H$4^2/4*PI())</f>
        <v>1.2050671732214899</v>
      </c>
      <c r="J15" s="179"/>
      <c r="K15" s="37"/>
      <c r="L15" s="38"/>
      <c r="M15" s="34"/>
      <c r="N15" s="34">
        <f>SUM(M14:M16)</f>
        <v>0</v>
      </c>
      <c r="O15" s="35"/>
    </row>
    <row r="16" spans="1:15">
      <c r="A16" s="162"/>
      <c r="B16" s="165"/>
      <c r="C16" s="168"/>
      <c r="D16" s="171"/>
      <c r="E16" s="151"/>
      <c r="F16" s="174"/>
      <c r="G16" s="39"/>
      <c r="H16" s="174"/>
      <c r="I16" s="39"/>
      <c r="J16" s="180"/>
      <c r="K16" s="40"/>
      <c r="L16" s="41"/>
      <c r="M16" s="42"/>
      <c r="N16" s="42"/>
      <c r="O16" s="43"/>
    </row>
    <row r="17" spans="1:15" ht="13.5" customHeight="1">
      <c r="A17" s="160">
        <v>5</v>
      </c>
      <c r="B17" s="163">
        <v>42290</v>
      </c>
      <c r="C17" s="166">
        <v>0.54166666666666663</v>
      </c>
      <c r="D17" s="169">
        <v>0.56944444444444442</v>
      </c>
      <c r="E17" s="149">
        <f t="shared" ref="E17" si="3">D17-C17</f>
        <v>2.777777777777779E-2</v>
      </c>
      <c r="F17" s="172">
        <v>565</v>
      </c>
      <c r="G17" s="31"/>
      <c r="H17" s="54">
        <v>75</v>
      </c>
      <c r="I17" s="54"/>
      <c r="J17" s="114"/>
      <c r="K17" s="32">
        <v>74.75</v>
      </c>
      <c r="L17" s="33">
        <v>390</v>
      </c>
      <c r="M17" s="34">
        <f t="shared" ref="M17:M18" si="4">L17-K17</f>
        <v>315.25</v>
      </c>
      <c r="N17" s="34"/>
      <c r="O17" s="35"/>
    </row>
    <row r="18" spans="1:15">
      <c r="A18" s="161"/>
      <c r="B18" s="164"/>
      <c r="C18" s="167"/>
      <c r="D18" s="170"/>
      <c r="E18" s="150"/>
      <c r="F18" s="173"/>
      <c r="G18" s="36">
        <f>F17*1000/($F$4^2/4*PI())</f>
        <v>13.250941125741253</v>
      </c>
      <c r="H18" s="55" t="s">
        <v>16</v>
      </c>
      <c r="I18" s="36">
        <f>H17*1000/($H$4^2/4*PI())</f>
        <v>12.911433998801678</v>
      </c>
      <c r="J18" s="115">
        <v>9500</v>
      </c>
      <c r="K18" s="37">
        <v>73.95</v>
      </c>
      <c r="L18" s="38">
        <v>231.2</v>
      </c>
      <c r="M18" s="34">
        <f t="shared" si="4"/>
        <v>157.25</v>
      </c>
      <c r="N18" s="34">
        <f>SUM(M17:M19)</f>
        <v>472.5</v>
      </c>
      <c r="O18" s="35"/>
    </row>
    <row r="19" spans="1:15">
      <c r="A19" s="162"/>
      <c r="B19" s="165"/>
      <c r="C19" s="168"/>
      <c r="D19" s="171"/>
      <c r="E19" s="151"/>
      <c r="F19" s="174"/>
      <c r="G19" s="39"/>
      <c r="H19" s="56"/>
      <c r="I19" s="39"/>
      <c r="J19" s="116" t="s">
        <v>19</v>
      </c>
      <c r="K19" s="40"/>
      <c r="L19" s="41"/>
      <c r="M19" s="42"/>
      <c r="N19" s="42"/>
      <c r="O19" s="43"/>
    </row>
    <row r="20" spans="1:15">
      <c r="A20" s="160">
        <v>6</v>
      </c>
      <c r="B20" s="181">
        <v>42291</v>
      </c>
      <c r="C20" s="184">
        <v>0.58333333333333337</v>
      </c>
      <c r="D20" s="187">
        <v>0.60416666666666663</v>
      </c>
      <c r="E20" s="193">
        <f t="shared" ref="E20" si="5">D20-C20</f>
        <v>2.0833333333333259E-2</v>
      </c>
      <c r="F20" s="190">
        <v>165</v>
      </c>
      <c r="G20" s="44"/>
      <c r="H20" s="190">
        <v>27</v>
      </c>
      <c r="I20" s="44"/>
      <c r="J20" s="178"/>
      <c r="K20" s="45"/>
      <c r="L20" s="46"/>
      <c r="M20" s="47"/>
      <c r="N20" s="34"/>
      <c r="O20" s="35"/>
    </row>
    <row r="21" spans="1:15">
      <c r="A21" s="161"/>
      <c r="B21" s="182"/>
      <c r="C21" s="185"/>
      <c r="D21" s="188"/>
      <c r="E21" s="194"/>
      <c r="F21" s="191"/>
      <c r="G21" s="36">
        <f>F20*1000/($F$4^2/4*PI())</f>
        <v>3.8697438685793042</v>
      </c>
      <c r="H21" s="191"/>
      <c r="I21" s="36">
        <f>H20*1000/($H$4^2/4*PI())</f>
        <v>4.648116239568604</v>
      </c>
      <c r="J21" s="179"/>
      <c r="K21" s="48"/>
      <c r="L21" s="49"/>
      <c r="M21" s="47"/>
      <c r="N21" s="34">
        <f>SUM(M20:M22)</f>
        <v>0</v>
      </c>
      <c r="O21" s="35"/>
    </row>
    <row r="22" spans="1:15">
      <c r="A22" s="162"/>
      <c r="B22" s="183"/>
      <c r="C22" s="186"/>
      <c r="D22" s="189"/>
      <c r="E22" s="195"/>
      <c r="F22" s="192"/>
      <c r="G22" s="50"/>
      <c r="H22" s="192"/>
      <c r="I22" s="50"/>
      <c r="J22" s="180"/>
      <c r="K22" s="51"/>
      <c r="L22" s="52"/>
      <c r="M22" s="53"/>
      <c r="N22" s="42"/>
      <c r="O22" s="43"/>
    </row>
    <row r="23" spans="1:15">
      <c r="A23" s="160">
        <v>7</v>
      </c>
      <c r="B23" s="163">
        <v>42299</v>
      </c>
      <c r="C23" s="166">
        <v>0.5625</v>
      </c>
      <c r="D23" s="169">
        <v>0.625</v>
      </c>
      <c r="E23" s="149">
        <f t="shared" ref="E23" si="6">D23-C23</f>
        <v>6.25E-2</v>
      </c>
      <c r="F23" s="172">
        <v>369</v>
      </c>
      <c r="G23" s="31"/>
      <c r="H23" s="172">
        <v>48</v>
      </c>
      <c r="I23" s="31"/>
      <c r="J23" s="175">
        <v>3200</v>
      </c>
      <c r="K23" s="32">
        <v>76.95</v>
      </c>
      <c r="L23" s="33">
        <v>88.7</v>
      </c>
      <c r="M23" s="34">
        <f t="shared" ref="M23" si="7">L23-K23</f>
        <v>11.75</v>
      </c>
      <c r="N23" s="34"/>
      <c r="O23" s="35"/>
    </row>
    <row r="24" spans="1:15">
      <c r="A24" s="161"/>
      <c r="B24" s="164"/>
      <c r="C24" s="167"/>
      <c r="D24" s="170"/>
      <c r="E24" s="150"/>
      <c r="F24" s="173"/>
      <c r="G24" s="36">
        <f>F23*1000/($F$4^2/4*PI())</f>
        <v>8.6541544697318979</v>
      </c>
      <c r="H24" s="173"/>
      <c r="I24" s="36">
        <f>H23*1000/($H$4^2/4*PI())</f>
        <v>8.2633177592330735</v>
      </c>
      <c r="J24" s="176"/>
      <c r="K24" s="37"/>
      <c r="L24" s="38"/>
      <c r="M24" s="34"/>
      <c r="N24" s="34">
        <f>SUM(M23:M25)</f>
        <v>11.75</v>
      </c>
      <c r="O24" s="35"/>
    </row>
    <row r="25" spans="1:15">
      <c r="A25" s="162"/>
      <c r="B25" s="165"/>
      <c r="C25" s="168"/>
      <c r="D25" s="171"/>
      <c r="E25" s="151"/>
      <c r="F25" s="174"/>
      <c r="G25" s="39"/>
      <c r="H25" s="174"/>
      <c r="I25" s="39"/>
      <c r="J25" s="177"/>
      <c r="K25" s="40"/>
      <c r="L25" s="41"/>
      <c r="M25" s="42"/>
      <c r="N25" s="42"/>
      <c r="O25" s="43"/>
    </row>
    <row r="26" spans="1:15">
      <c r="A26" s="160">
        <v>8</v>
      </c>
      <c r="B26" s="163">
        <v>42301</v>
      </c>
      <c r="C26" s="166">
        <v>0.94791666666666663</v>
      </c>
      <c r="D26" s="169">
        <v>0.97916666666666663</v>
      </c>
      <c r="E26" s="149">
        <f t="shared" ref="E26" si="8">D26-C26</f>
        <v>3.125E-2</v>
      </c>
      <c r="F26" s="172"/>
      <c r="G26" s="31"/>
      <c r="H26" s="172">
        <v>17</v>
      </c>
      <c r="I26" s="31"/>
      <c r="J26" s="175">
        <v>700</v>
      </c>
      <c r="K26" s="32"/>
      <c r="L26" s="33"/>
      <c r="M26" s="34"/>
      <c r="N26" s="34"/>
      <c r="O26" s="35"/>
    </row>
    <row r="27" spans="1:15">
      <c r="A27" s="161"/>
      <c r="B27" s="164"/>
      <c r="C27" s="167"/>
      <c r="D27" s="170"/>
      <c r="E27" s="150"/>
      <c r="F27" s="173"/>
      <c r="G27" s="36"/>
      <c r="H27" s="173"/>
      <c r="I27" s="36">
        <f>H26*1000/($H$4^2/4*PI())</f>
        <v>2.9265917063950471</v>
      </c>
      <c r="J27" s="176"/>
      <c r="K27" s="37"/>
      <c r="L27" s="38"/>
      <c r="M27" s="34"/>
      <c r="N27" s="34"/>
      <c r="O27" s="35"/>
    </row>
    <row r="28" spans="1:15">
      <c r="A28" s="162"/>
      <c r="B28" s="165"/>
      <c r="C28" s="168"/>
      <c r="D28" s="171"/>
      <c r="E28" s="151"/>
      <c r="F28" s="174"/>
      <c r="G28" s="39"/>
      <c r="H28" s="174"/>
      <c r="I28" s="39"/>
      <c r="J28" s="177"/>
      <c r="K28" s="40"/>
      <c r="L28" s="41"/>
      <c r="M28" s="42"/>
      <c r="N28" s="42"/>
      <c r="O28" s="43"/>
    </row>
    <row r="29" spans="1:15" ht="13.5" customHeight="1">
      <c r="A29" s="160">
        <v>9</v>
      </c>
      <c r="B29" s="163">
        <v>42302</v>
      </c>
      <c r="C29" s="166">
        <v>0.52083333333333337</v>
      </c>
      <c r="D29" s="169">
        <v>0.57291666666666663</v>
      </c>
      <c r="E29" s="169">
        <f>D29-C29</f>
        <v>5.2083333333333259E-2</v>
      </c>
      <c r="F29" s="172">
        <v>65</v>
      </c>
      <c r="G29" s="31"/>
      <c r="H29" s="172">
        <v>14</v>
      </c>
      <c r="I29" s="31"/>
      <c r="J29" s="178"/>
      <c r="K29" s="32"/>
      <c r="L29" s="33"/>
      <c r="M29" s="34"/>
      <c r="N29" s="34"/>
      <c r="O29" s="35"/>
    </row>
    <row r="30" spans="1:15">
      <c r="A30" s="161"/>
      <c r="B30" s="164"/>
      <c r="C30" s="167"/>
      <c r="D30" s="170"/>
      <c r="E30" s="170"/>
      <c r="F30" s="173"/>
      <c r="G30" s="36">
        <f>F29*1000/($F$4^2/4*PI())</f>
        <v>1.5244445542888168</v>
      </c>
      <c r="H30" s="173"/>
      <c r="I30" s="36">
        <f>H29*1000/($H$4^2/4*PI())</f>
        <v>2.4101343464429799</v>
      </c>
      <c r="J30" s="179"/>
      <c r="K30" s="37"/>
      <c r="L30" s="38"/>
      <c r="M30" s="34"/>
      <c r="N30" s="34"/>
      <c r="O30" s="35"/>
    </row>
    <row r="31" spans="1:15">
      <c r="A31" s="162"/>
      <c r="B31" s="165"/>
      <c r="C31" s="168"/>
      <c r="D31" s="171"/>
      <c r="E31" s="171"/>
      <c r="F31" s="174"/>
      <c r="G31" s="39"/>
      <c r="H31" s="174"/>
      <c r="I31" s="39"/>
      <c r="J31" s="180"/>
      <c r="K31" s="40"/>
      <c r="L31" s="41"/>
      <c r="M31" s="42"/>
      <c r="N31" s="42"/>
      <c r="O31" s="43"/>
    </row>
    <row r="32" spans="1:15" ht="13.5" customHeight="1">
      <c r="A32" s="160">
        <v>10</v>
      </c>
      <c r="B32" s="163">
        <v>42303</v>
      </c>
      <c r="C32" s="166">
        <v>0.59027777777777779</v>
      </c>
      <c r="D32" s="169">
        <v>0.61111111111111105</v>
      </c>
      <c r="E32" s="149">
        <f t="shared" ref="E32" si="9">D32-C32</f>
        <v>2.0833333333333259E-2</v>
      </c>
      <c r="F32" s="172">
        <v>740</v>
      </c>
      <c r="G32" s="31"/>
      <c r="H32" s="172">
        <v>68</v>
      </c>
      <c r="I32" s="31"/>
      <c r="J32" s="117"/>
      <c r="K32" s="32">
        <v>80.3</v>
      </c>
      <c r="L32" s="33">
        <v>223.5</v>
      </c>
      <c r="M32" s="58">
        <f t="shared" ref="M32:M33" si="10">L32-K32</f>
        <v>143.19999999999999</v>
      </c>
      <c r="N32" s="34"/>
      <c r="O32" s="35"/>
    </row>
    <row r="33" spans="1:15">
      <c r="A33" s="161"/>
      <c r="B33" s="164"/>
      <c r="C33" s="167"/>
      <c r="D33" s="170"/>
      <c r="E33" s="150"/>
      <c r="F33" s="173"/>
      <c r="G33" s="36">
        <f>F32*1000/($F$4^2/4*PI())</f>
        <v>17.355214925749607</v>
      </c>
      <c r="H33" s="173"/>
      <c r="I33" s="36">
        <f>H32*1000/($H$4^2/4*PI())</f>
        <v>11.706366825580188</v>
      </c>
      <c r="J33" s="118">
        <v>9000</v>
      </c>
      <c r="K33" s="37">
        <v>75.55</v>
      </c>
      <c r="L33" s="38">
        <v>414</v>
      </c>
      <c r="M33" s="59">
        <f t="shared" si="10"/>
        <v>338.45</v>
      </c>
      <c r="N33" s="34">
        <f>SUM(M32:M34)</f>
        <v>481.65</v>
      </c>
      <c r="O33" s="35"/>
    </row>
    <row r="34" spans="1:15">
      <c r="A34" s="162"/>
      <c r="B34" s="165"/>
      <c r="C34" s="168"/>
      <c r="D34" s="171"/>
      <c r="E34" s="151"/>
      <c r="F34" s="174"/>
      <c r="G34" s="39"/>
      <c r="H34" s="174"/>
      <c r="I34" s="39"/>
      <c r="J34" s="116" t="s">
        <v>18</v>
      </c>
      <c r="K34" s="40"/>
      <c r="L34" s="41"/>
      <c r="M34" s="60"/>
      <c r="N34" s="42"/>
      <c r="O34" s="35"/>
    </row>
    <row r="35" spans="1:15">
      <c r="A35" s="160">
        <v>11</v>
      </c>
      <c r="B35" s="163">
        <v>42306</v>
      </c>
      <c r="C35" s="166">
        <v>0.125</v>
      </c>
      <c r="D35" s="169">
        <v>0.16666666666666666</v>
      </c>
      <c r="E35" s="193">
        <f t="shared" ref="E35" si="11">D35-C35</f>
        <v>4.1666666666666657E-2</v>
      </c>
      <c r="F35" s="172"/>
      <c r="G35" s="31"/>
      <c r="H35" s="172">
        <v>46</v>
      </c>
      <c r="I35" s="31"/>
      <c r="J35" s="175">
        <v>6000</v>
      </c>
      <c r="K35" s="32">
        <v>70.849999999999994</v>
      </c>
      <c r="L35" s="33">
        <v>136.94999999999999</v>
      </c>
      <c r="M35" s="58">
        <f t="shared" ref="M35:M36" si="12">L35-K35</f>
        <v>66.099999999999994</v>
      </c>
      <c r="N35" s="34"/>
      <c r="O35" s="61" t="s">
        <v>5</v>
      </c>
    </row>
    <row r="36" spans="1:15">
      <c r="A36" s="161"/>
      <c r="B36" s="164"/>
      <c r="C36" s="167"/>
      <c r="D36" s="170"/>
      <c r="E36" s="194"/>
      <c r="F36" s="173"/>
      <c r="G36" s="36"/>
      <c r="H36" s="173"/>
      <c r="I36" s="36">
        <f>H35*1000/($H$4^2/4*PI())</f>
        <v>7.9190128525983621</v>
      </c>
      <c r="J36" s="176"/>
      <c r="K36" s="37"/>
      <c r="L36" s="38">
        <v>136.75</v>
      </c>
      <c r="M36" s="59">
        <f t="shared" si="12"/>
        <v>136.75</v>
      </c>
      <c r="N36" s="34">
        <f>SUM(M35:M37)</f>
        <v>202.85</v>
      </c>
      <c r="O36" s="61" t="s">
        <v>4</v>
      </c>
    </row>
    <row r="37" spans="1:15">
      <c r="A37" s="161"/>
      <c r="B37" s="164"/>
      <c r="C37" s="167"/>
      <c r="D37" s="170"/>
      <c r="E37" s="195"/>
      <c r="F37" s="173"/>
      <c r="G37" s="62"/>
      <c r="H37" s="173"/>
      <c r="I37" s="62"/>
      <c r="J37" s="176"/>
      <c r="K37" s="63"/>
      <c r="L37" s="64"/>
      <c r="M37" s="60"/>
      <c r="N37" s="42"/>
      <c r="O37" s="35"/>
    </row>
    <row r="38" spans="1:15">
      <c r="A38" s="156">
        <v>12</v>
      </c>
      <c r="B38" s="197">
        <v>42306</v>
      </c>
      <c r="C38" s="149">
        <v>0.5</v>
      </c>
      <c r="D38" s="149">
        <v>0.53125</v>
      </c>
      <c r="E38" s="149">
        <f t="shared" ref="E38" si="13">D38-C38</f>
        <v>3.125E-2</v>
      </c>
      <c r="F38" s="172">
        <v>1282</v>
      </c>
      <c r="G38" s="31"/>
      <c r="H38" s="172">
        <v>159</v>
      </c>
      <c r="I38" s="31"/>
      <c r="J38" s="175">
        <v>10000</v>
      </c>
      <c r="K38" s="58">
        <v>74.75</v>
      </c>
      <c r="L38" s="58">
        <v>331.15</v>
      </c>
      <c r="M38" s="58">
        <f t="shared" ref="M38:M41" si="14">L38-K38</f>
        <v>256.39999999999998</v>
      </c>
      <c r="N38" s="34"/>
      <c r="O38" s="65" t="s">
        <v>12</v>
      </c>
    </row>
    <row r="39" spans="1:15">
      <c r="A39" s="196"/>
      <c r="B39" s="198"/>
      <c r="C39" s="199"/>
      <c r="D39" s="199"/>
      <c r="E39" s="150"/>
      <c r="F39" s="173"/>
      <c r="G39" s="36">
        <f>F38*1000/($F$4^2/4*PI())</f>
        <v>30.066737209204049</v>
      </c>
      <c r="H39" s="173"/>
      <c r="I39" s="36">
        <f>H38*1000/($H$4^2/4*PI())</f>
        <v>27.372240077459558</v>
      </c>
      <c r="J39" s="176"/>
      <c r="K39" s="59">
        <v>80.3</v>
      </c>
      <c r="L39" s="59">
        <v>463.5</v>
      </c>
      <c r="M39" s="59">
        <f t="shared" si="14"/>
        <v>383.2</v>
      </c>
      <c r="N39" s="34">
        <f>SUM(M38:M41)</f>
        <v>1482.4499999999998</v>
      </c>
      <c r="O39" s="65" t="s">
        <v>5</v>
      </c>
    </row>
    <row r="40" spans="1:15">
      <c r="A40" s="196"/>
      <c r="B40" s="198"/>
      <c r="C40" s="199"/>
      <c r="D40" s="199"/>
      <c r="E40" s="151"/>
      <c r="F40" s="173"/>
      <c r="G40" s="62"/>
      <c r="H40" s="173"/>
      <c r="I40" s="62"/>
      <c r="J40" s="176"/>
      <c r="K40" s="59">
        <v>75.45</v>
      </c>
      <c r="L40" s="59">
        <v>533.25</v>
      </c>
      <c r="M40" s="59">
        <f t="shared" si="14"/>
        <v>457.8</v>
      </c>
      <c r="N40" s="59"/>
      <c r="O40" s="65" t="s">
        <v>5</v>
      </c>
    </row>
    <row r="41" spans="1:15" ht="15.75">
      <c r="A41" s="66"/>
      <c r="B41" s="67"/>
      <c r="C41" s="68"/>
      <c r="D41" s="69"/>
      <c r="E41" s="69"/>
      <c r="F41" s="62"/>
      <c r="G41" s="62"/>
      <c r="H41" s="62"/>
      <c r="I41" s="62"/>
      <c r="J41" s="119"/>
      <c r="K41" s="60">
        <v>73.900000000000006</v>
      </c>
      <c r="L41" s="60">
        <v>458.95</v>
      </c>
      <c r="M41" s="60">
        <f t="shared" si="14"/>
        <v>385.04999999999995</v>
      </c>
      <c r="N41" s="60"/>
      <c r="O41" s="65" t="s">
        <v>5</v>
      </c>
    </row>
    <row r="42" spans="1:15" ht="13.5" customHeight="1">
      <c r="A42" s="160">
        <v>13</v>
      </c>
      <c r="B42" s="163">
        <v>42307</v>
      </c>
      <c r="C42" s="166">
        <v>0.54166666666666663</v>
      </c>
      <c r="D42" s="169">
        <v>0.58333333333333337</v>
      </c>
      <c r="E42" s="149">
        <f t="shared" ref="E42" si="15">D42-C42</f>
        <v>4.1666666666666741E-2</v>
      </c>
      <c r="F42" s="172">
        <v>115</v>
      </c>
      <c r="G42" s="31"/>
      <c r="H42" s="172">
        <v>12</v>
      </c>
      <c r="I42" s="31"/>
      <c r="J42" s="178"/>
      <c r="K42" s="32"/>
      <c r="L42" s="33"/>
      <c r="M42" s="34"/>
      <c r="N42" s="34"/>
      <c r="O42" s="35"/>
    </row>
    <row r="43" spans="1:15" ht="13.5" customHeight="1">
      <c r="A43" s="161"/>
      <c r="B43" s="164"/>
      <c r="C43" s="167"/>
      <c r="D43" s="170"/>
      <c r="E43" s="150"/>
      <c r="F43" s="173"/>
      <c r="G43" s="36">
        <f>F42*1000/($F$4^2/4*PI())</f>
        <v>2.6970942114340604</v>
      </c>
      <c r="H43" s="173"/>
      <c r="I43" s="36">
        <f>H42*1000/($H$4^2/4*PI())</f>
        <v>2.0658294398082684</v>
      </c>
      <c r="J43" s="179"/>
      <c r="K43" s="37"/>
      <c r="L43" s="38"/>
      <c r="M43" s="34"/>
      <c r="N43" s="34"/>
      <c r="O43" s="35"/>
    </row>
    <row r="44" spans="1:15" ht="13.5" customHeight="1">
      <c r="A44" s="162"/>
      <c r="B44" s="165"/>
      <c r="C44" s="168"/>
      <c r="D44" s="171"/>
      <c r="E44" s="151"/>
      <c r="F44" s="174"/>
      <c r="G44" s="39"/>
      <c r="H44" s="174"/>
      <c r="I44" s="39"/>
      <c r="J44" s="180"/>
      <c r="K44" s="40"/>
      <c r="L44" s="41"/>
      <c r="M44" s="42"/>
      <c r="N44" s="42"/>
      <c r="O44" s="43"/>
    </row>
    <row r="45" spans="1:15" ht="13.5" customHeight="1">
      <c r="A45" s="160">
        <v>14</v>
      </c>
      <c r="B45" s="163">
        <v>42314</v>
      </c>
      <c r="C45" s="166">
        <v>0.58333333333333337</v>
      </c>
      <c r="D45" s="169">
        <v>0.625</v>
      </c>
      <c r="E45" s="149">
        <f t="shared" ref="E45:E48" si="16">D45-C45</f>
        <v>4.166666666666663E-2</v>
      </c>
      <c r="F45" s="172">
        <v>656</v>
      </c>
      <c r="G45" s="31"/>
      <c r="H45" s="172">
        <v>90</v>
      </c>
      <c r="I45" s="31"/>
      <c r="J45" s="175">
        <v>9500</v>
      </c>
      <c r="K45" s="32">
        <v>74.75</v>
      </c>
      <c r="L45" s="33">
        <v>537.4</v>
      </c>
      <c r="M45" s="34">
        <f t="shared" ref="M45:M46" si="17">L45-K45</f>
        <v>462.65</v>
      </c>
      <c r="N45" s="34"/>
      <c r="O45" s="35" t="s">
        <v>6</v>
      </c>
    </row>
    <row r="46" spans="1:15" ht="13.5" customHeight="1">
      <c r="A46" s="161"/>
      <c r="B46" s="164"/>
      <c r="C46" s="167"/>
      <c r="D46" s="170"/>
      <c r="E46" s="150"/>
      <c r="F46" s="173"/>
      <c r="G46" s="36">
        <f>F45*1000/($F$4^2/4*PI())</f>
        <v>15.385163501745597</v>
      </c>
      <c r="H46" s="173"/>
      <c r="I46" s="36">
        <f>H45*1000/($H$4^2/4*PI())</f>
        <v>15.493720798562013</v>
      </c>
      <c r="J46" s="176"/>
      <c r="K46" s="37">
        <v>75.45</v>
      </c>
      <c r="L46" s="38">
        <v>535.65</v>
      </c>
      <c r="M46" s="34">
        <f t="shared" si="17"/>
        <v>460.2</v>
      </c>
      <c r="N46" s="34">
        <f>SUM(M45:M47)</f>
        <v>922.84999999999991</v>
      </c>
      <c r="O46" s="35" t="s">
        <v>6</v>
      </c>
    </row>
    <row r="47" spans="1:15" ht="13.5" customHeight="1">
      <c r="A47" s="162"/>
      <c r="B47" s="165"/>
      <c r="C47" s="168"/>
      <c r="D47" s="171"/>
      <c r="E47" s="151"/>
      <c r="F47" s="174"/>
      <c r="G47" s="39"/>
      <c r="H47" s="174"/>
      <c r="I47" s="39"/>
      <c r="J47" s="177"/>
      <c r="K47" s="40"/>
      <c r="L47" s="41"/>
      <c r="M47" s="42"/>
      <c r="N47" s="42"/>
      <c r="O47" s="43"/>
    </row>
    <row r="48" spans="1:15" ht="13.5" customHeight="1">
      <c r="A48" s="160">
        <v>15</v>
      </c>
      <c r="B48" s="163">
        <v>42296</v>
      </c>
      <c r="C48" s="166">
        <v>0.58333333333333337</v>
      </c>
      <c r="D48" s="169">
        <v>0.625</v>
      </c>
      <c r="E48" s="149">
        <f t="shared" si="16"/>
        <v>4.166666666666663E-2</v>
      </c>
      <c r="F48" s="172">
        <v>455</v>
      </c>
      <c r="G48" s="31"/>
      <c r="H48" s="172">
        <v>55</v>
      </c>
      <c r="I48" s="31"/>
      <c r="J48" s="178"/>
      <c r="K48" s="32"/>
      <c r="L48" s="33"/>
      <c r="M48" s="70"/>
      <c r="N48" s="70"/>
      <c r="O48" s="71"/>
    </row>
    <row r="49" spans="1:15" ht="13.5" customHeight="1">
      <c r="A49" s="161"/>
      <c r="B49" s="164"/>
      <c r="C49" s="167"/>
      <c r="D49" s="170"/>
      <c r="E49" s="150"/>
      <c r="F49" s="173"/>
      <c r="G49" s="36">
        <f>F48*1000/($F$4^2/4*PI())</f>
        <v>10.671111880021718</v>
      </c>
      <c r="H49" s="173"/>
      <c r="I49" s="36">
        <f>H48*1000/($H$4^2/4*PI())</f>
        <v>9.4683849324545637</v>
      </c>
      <c r="J49" s="179"/>
      <c r="K49" s="37"/>
      <c r="L49" s="38"/>
      <c r="M49" s="34"/>
      <c r="N49" s="34"/>
      <c r="O49" s="35"/>
    </row>
    <row r="50" spans="1:15" ht="13.5" customHeight="1">
      <c r="A50" s="162"/>
      <c r="B50" s="165"/>
      <c r="C50" s="168"/>
      <c r="D50" s="171"/>
      <c r="E50" s="151"/>
      <c r="F50" s="174"/>
      <c r="G50" s="39"/>
      <c r="H50" s="174"/>
      <c r="I50" s="39"/>
      <c r="J50" s="180"/>
      <c r="K50" s="40"/>
      <c r="L50" s="41"/>
      <c r="M50" s="42"/>
      <c r="N50" s="42"/>
      <c r="O50" s="43"/>
    </row>
    <row r="51" spans="1:15" ht="13.5" customHeight="1">
      <c r="A51" s="72"/>
      <c r="B51" s="73"/>
      <c r="C51" s="57"/>
      <c r="D51" s="57"/>
      <c r="E51" s="149">
        <f>D52-C52</f>
        <v>8.3333333333333329E-2</v>
      </c>
      <c r="F51" s="57"/>
      <c r="G51" s="57"/>
      <c r="H51" s="57"/>
      <c r="I51" s="57"/>
      <c r="J51" s="117"/>
      <c r="K51" s="58">
        <v>74.55</v>
      </c>
      <c r="L51" s="20">
        <v>308.89999999999998</v>
      </c>
      <c r="M51" s="34">
        <f t="shared" ref="M51" si="18">L51-K51</f>
        <v>234.34999999999997</v>
      </c>
      <c r="N51" s="34"/>
      <c r="O51" s="35" t="s">
        <v>5</v>
      </c>
    </row>
    <row r="52" spans="1:15" ht="13.5" customHeight="1">
      <c r="A52" s="74">
        <v>16</v>
      </c>
      <c r="B52" s="75">
        <v>42316</v>
      </c>
      <c r="C52" s="76">
        <v>0</v>
      </c>
      <c r="D52" s="76">
        <v>8.3333333333333329E-2</v>
      </c>
      <c r="E52" s="150"/>
      <c r="F52" s="77"/>
      <c r="G52" s="77"/>
      <c r="H52" s="77"/>
      <c r="I52" s="77"/>
      <c r="J52" s="120">
        <v>9000</v>
      </c>
      <c r="K52" s="59"/>
      <c r="L52" s="59"/>
      <c r="M52" s="34"/>
      <c r="N52" s="34">
        <f>SUM(M51:M53)</f>
        <v>234.34999999999997</v>
      </c>
      <c r="O52" s="35"/>
    </row>
    <row r="53" spans="1:15" ht="13.5" customHeight="1">
      <c r="A53" s="79"/>
      <c r="B53" s="67"/>
      <c r="C53" s="39"/>
      <c r="D53" s="39"/>
      <c r="E53" s="151"/>
      <c r="F53" s="80"/>
      <c r="G53" s="80"/>
      <c r="H53" s="80"/>
      <c r="I53" s="80"/>
      <c r="J53" s="121"/>
      <c r="K53" s="60"/>
      <c r="L53" s="60"/>
      <c r="M53" s="42"/>
      <c r="N53" s="42"/>
      <c r="O53" s="81"/>
    </row>
    <row r="54" spans="1:15" ht="13.5" customHeight="1">
      <c r="A54" s="82"/>
      <c r="B54" s="83"/>
      <c r="C54" s="84"/>
      <c r="D54" s="84"/>
      <c r="E54" s="149">
        <f t="shared" ref="E54" si="19">D55-C55</f>
        <v>0.25</v>
      </c>
      <c r="F54" s="85"/>
      <c r="G54" s="85"/>
      <c r="H54" s="85"/>
      <c r="I54" s="85"/>
      <c r="J54" s="122"/>
      <c r="K54" s="86">
        <v>72.150000000000006</v>
      </c>
      <c r="L54" s="86">
        <v>125.5</v>
      </c>
      <c r="M54" s="34">
        <f t="shared" ref="M54" si="20">L54-K54</f>
        <v>53.349999999999994</v>
      </c>
      <c r="N54" s="34"/>
      <c r="O54" s="87"/>
    </row>
    <row r="55" spans="1:15" ht="13.5" customHeight="1">
      <c r="A55" s="88">
        <v>17</v>
      </c>
      <c r="B55" s="89">
        <v>42316</v>
      </c>
      <c r="C55" s="90">
        <v>0.5</v>
      </c>
      <c r="D55" s="90">
        <v>0.75</v>
      </c>
      <c r="E55" s="150"/>
      <c r="F55" s="91"/>
      <c r="G55" s="36"/>
      <c r="H55" s="91">
        <v>830</v>
      </c>
      <c r="I55" s="36">
        <f>H55*1000/($H$4^2/4*PI())</f>
        <v>142.88653625340524</v>
      </c>
      <c r="J55" s="123">
        <v>10200</v>
      </c>
      <c r="K55" s="92"/>
      <c r="L55" s="92"/>
      <c r="M55" s="93"/>
      <c r="N55" s="34">
        <f>SUM(M54:M56)</f>
        <v>53.349999999999994</v>
      </c>
      <c r="O55" s="94"/>
    </row>
    <row r="56" spans="1:15" ht="13.5" customHeight="1">
      <c r="A56" s="95"/>
      <c r="B56" s="96"/>
      <c r="C56" s="97"/>
      <c r="D56" s="97"/>
      <c r="E56" s="151"/>
      <c r="F56" s="98"/>
      <c r="G56" s="98"/>
      <c r="H56" s="98"/>
      <c r="I56" s="98"/>
      <c r="J56" s="124"/>
      <c r="K56" s="99"/>
      <c r="L56" s="99"/>
      <c r="M56" s="100"/>
      <c r="N56" s="42"/>
      <c r="O56" s="101"/>
    </row>
    <row r="57" spans="1:15" ht="13.5" customHeight="1">
      <c r="A57" s="72"/>
      <c r="B57" s="102"/>
      <c r="C57" s="31"/>
      <c r="D57" s="31"/>
      <c r="E57" s="149">
        <f t="shared" ref="E57" si="21">D58-C58</f>
        <v>8.3333333333333259E-2</v>
      </c>
      <c r="F57" s="57"/>
      <c r="G57" s="57"/>
      <c r="H57" s="57"/>
      <c r="I57" s="57"/>
      <c r="J57" s="117"/>
      <c r="K57" s="58">
        <v>80.3</v>
      </c>
      <c r="L57" s="58">
        <v>157.75</v>
      </c>
      <c r="M57" s="34">
        <f t="shared" ref="M57" si="22">L57-K57</f>
        <v>77.45</v>
      </c>
      <c r="N57" s="34"/>
      <c r="O57" s="71" t="s">
        <v>6</v>
      </c>
    </row>
    <row r="58" spans="1:15" ht="13.5" customHeight="1">
      <c r="A58" s="74">
        <v>18</v>
      </c>
      <c r="B58" s="75">
        <v>42324</v>
      </c>
      <c r="C58" s="76">
        <v>0.83333333333333337</v>
      </c>
      <c r="D58" s="76">
        <v>0.91666666666666663</v>
      </c>
      <c r="E58" s="150"/>
      <c r="F58" s="78"/>
      <c r="G58" s="36"/>
      <c r="H58" s="78">
        <v>120</v>
      </c>
      <c r="I58" s="36">
        <f>H58*1000/($H$4^2/4*PI())</f>
        <v>20.658294398082685</v>
      </c>
      <c r="J58" s="120">
        <v>9000</v>
      </c>
      <c r="K58" s="59"/>
      <c r="L58" s="59"/>
      <c r="M58" s="34"/>
      <c r="N58" s="34">
        <f>SUM(M57:M59)</f>
        <v>77.45</v>
      </c>
      <c r="O58" s="35"/>
    </row>
    <row r="59" spans="1:15" ht="13.5" customHeight="1">
      <c r="A59" s="79"/>
      <c r="B59" s="67"/>
      <c r="C59" s="39"/>
      <c r="D59" s="39"/>
      <c r="E59" s="151"/>
      <c r="F59" s="80"/>
      <c r="G59" s="80"/>
      <c r="H59" s="80"/>
      <c r="I59" s="80"/>
      <c r="J59" s="121"/>
      <c r="K59" s="60"/>
      <c r="L59" s="60"/>
      <c r="M59" s="42"/>
      <c r="N59" s="42"/>
      <c r="O59" s="81"/>
    </row>
    <row r="60" spans="1:15" ht="13.5" customHeight="1">
      <c r="A60" s="82"/>
      <c r="B60" s="83"/>
      <c r="C60" s="84"/>
      <c r="D60" s="84"/>
      <c r="E60" s="149">
        <f t="shared" ref="E60" si="23">D61-C61</f>
        <v>8.333333333333337E-2</v>
      </c>
      <c r="F60" s="85"/>
      <c r="G60" s="85"/>
      <c r="H60" s="85"/>
      <c r="I60" s="85"/>
      <c r="J60" s="122"/>
      <c r="K60" s="86"/>
      <c r="L60" s="86"/>
      <c r="M60" s="103"/>
      <c r="N60" s="103"/>
      <c r="O60" s="87"/>
    </row>
    <row r="61" spans="1:15" ht="13.5" customHeight="1">
      <c r="A61" s="88">
        <v>19</v>
      </c>
      <c r="B61" s="89">
        <v>42324</v>
      </c>
      <c r="C61" s="90">
        <v>0.5</v>
      </c>
      <c r="D61" s="90">
        <v>0.58333333333333337</v>
      </c>
      <c r="E61" s="150"/>
      <c r="F61" s="91">
        <v>100</v>
      </c>
      <c r="G61" s="36">
        <f>F61*1000/($F$4^2/4*PI())</f>
        <v>2.3452993142904872</v>
      </c>
      <c r="H61" s="91">
        <v>50</v>
      </c>
      <c r="I61" s="36">
        <f>H61*1000/($H$4^2/4*PI())</f>
        <v>8.607622665867785</v>
      </c>
      <c r="J61" s="125"/>
      <c r="K61" s="92"/>
      <c r="L61" s="92"/>
      <c r="M61" s="93"/>
      <c r="N61" s="93"/>
      <c r="O61" s="104"/>
    </row>
    <row r="62" spans="1:15" ht="13.5" customHeight="1">
      <c r="A62" s="95"/>
      <c r="B62" s="96"/>
      <c r="C62" s="97"/>
      <c r="D62" s="97"/>
      <c r="E62" s="151"/>
      <c r="F62" s="98"/>
      <c r="G62" s="98"/>
      <c r="H62" s="98"/>
      <c r="I62" s="98"/>
      <c r="J62" s="124"/>
      <c r="K62" s="99"/>
      <c r="L62" s="99"/>
      <c r="M62" s="100"/>
      <c r="N62" s="100"/>
      <c r="O62" s="101"/>
    </row>
    <row r="63" spans="1:15" ht="13.5" customHeight="1">
      <c r="A63" s="72"/>
      <c r="B63" s="102"/>
      <c r="C63" s="31"/>
      <c r="D63" s="31"/>
      <c r="E63" s="149">
        <f t="shared" ref="E63" si="24">D64-C64</f>
        <v>0.10416666666666674</v>
      </c>
      <c r="F63" s="57"/>
      <c r="G63" s="57"/>
      <c r="H63" s="57"/>
      <c r="I63" s="57"/>
      <c r="J63" s="117"/>
      <c r="K63" s="58">
        <v>68.45</v>
      </c>
      <c r="L63" s="105">
        <v>310.35000000000002</v>
      </c>
      <c r="M63" s="34">
        <f t="shared" ref="M63" si="25">L63-K63</f>
        <v>241.90000000000003</v>
      </c>
      <c r="N63" s="34"/>
      <c r="O63" s="35" t="s">
        <v>6</v>
      </c>
    </row>
    <row r="64" spans="1:15" ht="13.5" customHeight="1">
      <c r="A64" s="74">
        <v>20</v>
      </c>
      <c r="B64" s="75">
        <v>42326</v>
      </c>
      <c r="C64" s="76">
        <v>0.85416666666666663</v>
      </c>
      <c r="D64" s="76">
        <v>0.95833333333333337</v>
      </c>
      <c r="E64" s="150"/>
      <c r="F64" s="78"/>
      <c r="G64" s="36"/>
      <c r="H64" s="78">
        <v>182</v>
      </c>
      <c r="I64" s="36">
        <f>H64*1000/($H$4^2/4*PI())</f>
        <v>31.331746503758737</v>
      </c>
      <c r="J64" s="120">
        <v>9300</v>
      </c>
      <c r="K64" s="59"/>
      <c r="L64" s="59"/>
      <c r="M64" s="34"/>
      <c r="N64" s="34">
        <f>SUM(M63:M65)</f>
        <v>241.90000000000003</v>
      </c>
      <c r="O64" s="35"/>
    </row>
    <row r="65" spans="1:15" ht="13.5" customHeight="1">
      <c r="A65" s="79"/>
      <c r="B65" s="67"/>
      <c r="C65" s="39"/>
      <c r="D65" s="39"/>
      <c r="E65" s="151"/>
      <c r="F65" s="80"/>
      <c r="G65" s="80"/>
      <c r="H65" s="80"/>
      <c r="I65" s="80"/>
      <c r="J65" s="121"/>
      <c r="K65" s="60"/>
      <c r="L65" s="60"/>
      <c r="M65" s="42"/>
      <c r="N65" s="42"/>
      <c r="O65" s="81"/>
    </row>
    <row r="66" spans="1:15" ht="13.5" customHeight="1">
      <c r="A66" s="82"/>
      <c r="B66" s="83"/>
      <c r="C66" s="84"/>
      <c r="D66" s="84"/>
      <c r="E66" s="149">
        <f t="shared" ref="E66" si="26">D67-C67</f>
        <v>0.10416666666666663</v>
      </c>
      <c r="F66" s="85"/>
      <c r="G66" s="85"/>
      <c r="H66" s="85"/>
      <c r="I66" s="85"/>
      <c r="J66" s="122"/>
      <c r="K66" s="106">
        <v>76.849999999999994</v>
      </c>
      <c r="L66" s="86">
        <v>228.75</v>
      </c>
      <c r="M66" s="34">
        <f t="shared" ref="M66" si="27">L66-K66</f>
        <v>151.9</v>
      </c>
      <c r="N66" s="34"/>
      <c r="O66" s="87" t="s">
        <v>6</v>
      </c>
    </row>
    <row r="67" spans="1:15" ht="13.5" customHeight="1">
      <c r="A67" s="88">
        <v>21</v>
      </c>
      <c r="B67" s="89">
        <v>42329</v>
      </c>
      <c r="C67" s="90">
        <v>0.77083333333333337</v>
      </c>
      <c r="D67" s="90">
        <v>0.875</v>
      </c>
      <c r="E67" s="150"/>
      <c r="F67" s="91"/>
      <c r="G67" s="36"/>
      <c r="H67" s="91">
        <v>170</v>
      </c>
      <c r="I67" s="36">
        <f>H67*1000/($H$4^2/4*PI())</f>
        <v>29.265917063950472</v>
      </c>
      <c r="J67" s="123">
        <v>8500</v>
      </c>
      <c r="K67" s="107"/>
      <c r="L67" s="106"/>
      <c r="M67" s="108"/>
      <c r="N67" s="34">
        <f>SUM(M66:M68)</f>
        <v>151.9</v>
      </c>
      <c r="O67" s="104"/>
    </row>
    <row r="68" spans="1:15" ht="13.5" customHeight="1">
      <c r="A68" s="95"/>
      <c r="B68" s="96"/>
      <c r="C68" s="97"/>
      <c r="D68" s="97"/>
      <c r="E68" s="151"/>
      <c r="F68" s="98"/>
      <c r="G68" s="98"/>
      <c r="H68" s="98"/>
      <c r="I68" s="98"/>
      <c r="J68" s="124"/>
      <c r="K68" s="99"/>
      <c r="L68" s="99"/>
      <c r="M68" s="100"/>
      <c r="N68" s="42"/>
      <c r="O68" s="101"/>
    </row>
    <row r="69" spans="1:15" ht="33.75">
      <c r="A69" s="72"/>
      <c r="B69" s="102"/>
      <c r="C69" s="31"/>
      <c r="D69" s="31"/>
      <c r="E69" s="149">
        <f t="shared" ref="E69" si="28">D70-C70</f>
        <v>0</v>
      </c>
      <c r="F69" s="57"/>
      <c r="G69" s="57"/>
      <c r="H69" s="57"/>
      <c r="I69" s="57"/>
      <c r="J69" s="117"/>
      <c r="K69" s="58"/>
      <c r="L69" s="58"/>
      <c r="M69" s="58"/>
      <c r="N69" s="58"/>
      <c r="O69" s="109" t="s">
        <v>7</v>
      </c>
    </row>
    <row r="70" spans="1:15" ht="13.5" customHeight="1">
      <c r="A70" s="74">
        <v>22</v>
      </c>
      <c r="B70" s="75">
        <v>42330</v>
      </c>
      <c r="C70" s="62"/>
      <c r="D70" s="62"/>
      <c r="E70" s="150"/>
      <c r="F70" s="78"/>
      <c r="G70" s="36"/>
      <c r="H70" s="78"/>
      <c r="I70" s="36">
        <f>H70*1000/($H$4^2/4*PI())</f>
        <v>0</v>
      </c>
      <c r="J70" s="120"/>
      <c r="K70" s="59"/>
      <c r="L70" s="59"/>
      <c r="M70" s="59"/>
      <c r="N70" s="59"/>
      <c r="O70" s="110"/>
    </row>
    <row r="71" spans="1:15" ht="13.5" customHeight="1">
      <c r="A71" s="79"/>
      <c r="B71" s="67"/>
      <c r="C71" s="39"/>
      <c r="D71" s="39"/>
      <c r="E71" s="151"/>
      <c r="F71" s="80"/>
      <c r="G71" s="80"/>
      <c r="H71" s="80"/>
      <c r="I71" s="80"/>
      <c r="J71" s="121"/>
      <c r="K71" s="60"/>
      <c r="L71" s="60"/>
      <c r="M71" s="60"/>
      <c r="N71" s="60"/>
      <c r="O71" s="43"/>
    </row>
    <row r="72" spans="1:15" ht="13.5" customHeight="1">
      <c r="A72" s="82"/>
      <c r="B72" s="83"/>
      <c r="C72" s="84"/>
      <c r="D72" s="84"/>
      <c r="E72" s="149">
        <f t="shared" ref="E72" si="29">D73-C73</f>
        <v>4.1666666666666671E-2</v>
      </c>
      <c r="F72" s="85"/>
      <c r="G72" s="85"/>
      <c r="H72" s="85"/>
      <c r="I72" s="85"/>
      <c r="J72" s="122"/>
      <c r="K72" s="86"/>
      <c r="L72" s="86"/>
      <c r="M72" s="103"/>
      <c r="N72" s="103"/>
      <c r="O72" s="87"/>
    </row>
    <row r="73" spans="1:15" ht="13.5" customHeight="1">
      <c r="A73" s="88">
        <v>23</v>
      </c>
      <c r="B73" s="89">
        <v>42334</v>
      </c>
      <c r="C73" s="90">
        <v>0.10416666666666667</v>
      </c>
      <c r="D73" s="90">
        <v>0.14583333333333334</v>
      </c>
      <c r="E73" s="150"/>
      <c r="F73" s="91"/>
      <c r="G73" s="36"/>
      <c r="H73" s="91">
        <v>30</v>
      </c>
      <c r="I73" s="36">
        <f>H73*1000/($H$4^2/4*PI())</f>
        <v>5.1645735995206712</v>
      </c>
      <c r="J73" s="123">
        <v>2500</v>
      </c>
      <c r="K73" s="106"/>
      <c r="L73" s="106"/>
      <c r="M73" s="108"/>
      <c r="N73" s="108"/>
      <c r="O73" s="104"/>
    </row>
    <row r="74" spans="1:15" ht="13.5" customHeight="1">
      <c r="A74" s="95"/>
      <c r="B74" s="96"/>
      <c r="C74" s="97"/>
      <c r="D74" s="97"/>
      <c r="E74" s="151"/>
      <c r="F74" s="98"/>
      <c r="G74" s="98"/>
      <c r="H74" s="98"/>
      <c r="I74" s="98"/>
      <c r="J74" s="124"/>
      <c r="K74" s="99"/>
      <c r="L74" s="99"/>
      <c r="M74" s="100"/>
      <c r="N74" s="100"/>
      <c r="O74" s="101"/>
    </row>
    <row r="75" spans="1:15" ht="13.5" customHeight="1">
      <c r="A75" s="72"/>
      <c r="B75" s="102"/>
      <c r="C75" s="31"/>
      <c r="D75" s="31"/>
      <c r="E75" s="149">
        <f t="shared" ref="E75" si="30">D76-C76</f>
        <v>8.3333333333333259E-2</v>
      </c>
      <c r="F75" s="57"/>
      <c r="G75" s="57"/>
      <c r="H75" s="57"/>
      <c r="I75" s="57"/>
      <c r="J75" s="117"/>
      <c r="K75" s="58">
        <v>76.05</v>
      </c>
      <c r="L75" s="58">
        <v>105.5</v>
      </c>
      <c r="M75" s="34">
        <f t="shared" ref="M75" si="31">L75-K75</f>
        <v>29.450000000000003</v>
      </c>
      <c r="N75" s="34"/>
      <c r="O75" s="71"/>
    </row>
    <row r="76" spans="1:15" ht="13.5" customHeight="1">
      <c r="A76" s="74">
        <v>24</v>
      </c>
      <c r="B76" s="75">
        <v>42334</v>
      </c>
      <c r="C76" s="76">
        <v>0.83333333333333337</v>
      </c>
      <c r="D76" s="76">
        <v>0.91666666666666663</v>
      </c>
      <c r="E76" s="150"/>
      <c r="F76" s="78"/>
      <c r="G76" s="36"/>
      <c r="H76" s="78">
        <v>55</v>
      </c>
      <c r="I76" s="36">
        <f>H76*1000/($H$4^2/4*PI())</f>
        <v>9.4683849324545637</v>
      </c>
      <c r="J76" s="120">
        <v>4000</v>
      </c>
      <c r="K76" s="59"/>
      <c r="L76" s="59"/>
      <c r="M76" s="34"/>
      <c r="N76" s="34">
        <f>SUM(M75:M77)</f>
        <v>29.450000000000003</v>
      </c>
      <c r="O76" s="35"/>
    </row>
    <row r="77" spans="1:15" ht="13.5" customHeight="1">
      <c r="A77" s="79"/>
      <c r="B77" s="67"/>
      <c r="C77" s="39"/>
      <c r="D77" s="39"/>
      <c r="E77" s="151"/>
      <c r="F77" s="80"/>
      <c r="G77" s="80"/>
      <c r="H77" s="80"/>
      <c r="I77" s="80"/>
      <c r="J77" s="121"/>
      <c r="K77" s="60"/>
      <c r="L77" s="60"/>
      <c r="M77" s="42"/>
      <c r="N77" s="42"/>
      <c r="O77" s="81"/>
    </row>
    <row r="78" spans="1:15" ht="13.5" customHeight="1">
      <c r="A78" s="82"/>
      <c r="B78" s="83"/>
      <c r="C78" s="84"/>
      <c r="D78" s="84"/>
      <c r="E78" s="149">
        <f t="shared" ref="E78" si="32">D79-C79</f>
        <v>1.3888888888888951E-2</v>
      </c>
      <c r="F78" s="85"/>
      <c r="G78" s="85"/>
      <c r="H78" s="85"/>
      <c r="I78" s="85"/>
      <c r="J78" s="122"/>
      <c r="K78" s="86"/>
      <c r="L78" s="86"/>
      <c r="M78" s="103"/>
      <c r="N78" s="103"/>
      <c r="O78" s="87"/>
    </row>
    <row r="79" spans="1:15" ht="13.5" customHeight="1">
      <c r="A79" s="88">
        <v>25</v>
      </c>
      <c r="B79" s="89">
        <v>42341</v>
      </c>
      <c r="C79" s="90">
        <v>0.5625</v>
      </c>
      <c r="D79" s="90">
        <v>0.57638888888888895</v>
      </c>
      <c r="E79" s="150"/>
      <c r="F79" s="91">
        <v>165.65</v>
      </c>
      <c r="G79" s="36">
        <f>F79*1000/($F$4^2/4*PI())</f>
        <v>3.8849883141221926</v>
      </c>
      <c r="H79" s="91">
        <v>26</v>
      </c>
      <c r="I79" s="36">
        <f>H79*1000/($H$4^2/4*PI())</f>
        <v>4.4759637862512482</v>
      </c>
      <c r="J79" s="123"/>
      <c r="K79" s="106"/>
      <c r="L79" s="106"/>
      <c r="M79" s="108"/>
      <c r="N79" s="108"/>
      <c r="O79" s="104"/>
    </row>
    <row r="80" spans="1:15" ht="13.5" customHeight="1">
      <c r="A80" s="95"/>
      <c r="B80" s="96"/>
      <c r="C80" s="97"/>
      <c r="D80" s="97"/>
      <c r="E80" s="151"/>
      <c r="F80" s="98"/>
      <c r="G80" s="98"/>
      <c r="H80" s="98"/>
      <c r="I80" s="98"/>
      <c r="J80" s="124"/>
      <c r="K80" s="99"/>
      <c r="L80" s="99"/>
      <c r="M80" s="100"/>
      <c r="N80" s="100"/>
      <c r="O80" s="101"/>
    </row>
    <row r="81" spans="1:15" ht="13.5" customHeight="1">
      <c r="A81" s="72"/>
      <c r="B81" s="102"/>
      <c r="C81" s="31"/>
      <c r="D81" s="72"/>
      <c r="E81" s="149">
        <f t="shared" ref="E81" si="33">D82-C82</f>
        <v>8.3333333333333329E-2</v>
      </c>
      <c r="F81" s="57"/>
      <c r="G81" s="57"/>
      <c r="H81" s="57"/>
      <c r="I81" s="57"/>
      <c r="J81" s="117"/>
      <c r="K81" s="58">
        <v>70.849999999999994</v>
      </c>
      <c r="L81" s="58">
        <v>461.95</v>
      </c>
      <c r="M81" s="34">
        <f t="shared" ref="M81" si="34">L81-K81</f>
        <v>391.1</v>
      </c>
      <c r="N81" s="34"/>
      <c r="O81" s="71"/>
    </row>
    <row r="82" spans="1:15" ht="13.5" customHeight="1">
      <c r="A82" s="74">
        <v>26</v>
      </c>
      <c r="B82" s="75">
        <v>42343</v>
      </c>
      <c r="C82" s="76">
        <v>0</v>
      </c>
      <c r="D82" s="111">
        <v>8.3333333333333329E-2</v>
      </c>
      <c r="E82" s="150"/>
      <c r="F82" s="78"/>
      <c r="G82" s="36"/>
      <c r="H82" s="78">
        <v>229</v>
      </c>
      <c r="I82" s="36">
        <f>H82*1000/($H$4^2/4*PI())</f>
        <v>39.42291180967446</v>
      </c>
      <c r="J82" s="120">
        <v>16500</v>
      </c>
      <c r="K82" s="59"/>
      <c r="L82" s="59"/>
      <c r="M82" s="34"/>
      <c r="N82" s="34">
        <f>SUM(M81:M83)</f>
        <v>391.1</v>
      </c>
      <c r="O82" s="35"/>
    </row>
    <row r="83" spans="1:15" ht="13.5" customHeight="1">
      <c r="A83" s="79"/>
      <c r="B83" s="67"/>
      <c r="C83" s="39"/>
      <c r="D83" s="79"/>
      <c r="E83" s="151"/>
      <c r="F83" s="80"/>
      <c r="G83" s="80"/>
      <c r="H83" s="80"/>
      <c r="I83" s="80"/>
      <c r="J83" s="121"/>
      <c r="K83" s="60"/>
      <c r="L83" s="60"/>
      <c r="M83" s="42"/>
      <c r="N83" s="42"/>
      <c r="O83" s="81"/>
    </row>
    <row r="84" spans="1:15" ht="13.5" customHeight="1">
      <c r="A84" s="82"/>
      <c r="B84" s="83"/>
      <c r="C84" s="84"/>
      <c r="D84" s="84"/>
      <c r="E84" s="149">
        <f t="shared" ref="E84" si="35">D85-C85</f>
        <v>8.3333333333333343E-2</v>
      </c>
      <c r="F84" s="85"/>
      <c r="G84" s="85"/>
      <c r="H84" s="85"/>
      <c r="I84" s="85"/>
      <c r="J84" s="122"/>
      <c r="K84" s="86"/>
      <c r="L84" s="86"/>
      <c r="M84" s="103"/>
      <c r="N84" s="103"/>
      <c r="O84" s="87"/>
    </row>
    <row r="85" spans="1:15" ht="13.5" customHeight="1">
      <c r="A85" s="88">
        <v>27</v>
      </c>
      <c r="B85" s="89">
        <v>42344</v>
      </c>
      <c r="C85" s="90">
        <v>4.1666666666666664E-2</v>
      </c>
      <c r="D85" s="90">
        <v>0.125</v>
      </c>
      <c r="E85" s="150"/>
      <c r="F85" s="91"/>
      <c r="G85" s="36"/>
      <c r="H85" s="91">
        <v>41</v>
      </c>
      <c r="I85" s="36">
        <f>H85*1000/($H$4^2/4*PI())</f>
        <v>7.0582505860115843</v>
      </c>
      <c r="J85" s="123">
        <v>6800</v>
      </c>
      <c r="K85" s="106"/>
      <c r="L85" s="106"/>
      <c r="M85" s="108"/>
      <c r="N85" s="108"/>
      <c r="O85" s="104"/>
    </row>
    <row r="86" spans="1:15" ht="13.5" customHeight="1">
      <c r="A86" s="95"/>
      <c r="B86" s="96"/>
      <c r="C86" s="97"/>
      <c r="D86" s="97"/>
      <c r="E86" s="151"/>
      <c r="F86" s="98"/>
      <c r="G86" s="98"/>
      <c r="H86" s="98"/>
      <c r="I86" s="98"/>
      <c r="J86" s="124"/>
      <c r="K86" s="99"/>
      <c r="L86" s="99"/>
      <c r="M86" s="100"/>
      <c r="N86" s="100"/>
      <c r="O86" s="101"/>
    </row>
    <row r="87" spans="1:15" ht="13.5" customHeight="1">
      <c r="A87" s="72"/>
      <c r="B87" s="197" t="s">
        <v>8</v>
      </c>
      <c r="C87" s="31"/>
      <c r="D87" s="31"/>
      <c r="E87" s="149">
        <f t="shared" ref="E87" si="36">D88-C88</f>
        <v>8.3333333333333343E-2</v>
      </c>
      <c r="F87" s="57"/>
      <c r="G87" s="57"/>
      <c r="H87" s="57"/>
      <c r="I87" s="57"/>
      <c r="J87" s="117"/>
      <c r="K87" s="58">
        <v>74.55</v>
      </c>
      <c r="L87" s="58">
        <v>475.45</v>
      </c>
      <c r="M87" s="34">
        <f t="shared" ref="M87:M89" si="37">L87-K87</f>
        <v>400.9</v>
      </c>
      <c r="N87" s="34"/>
      <c r="O87" s="71" t="s">
        <v>9</v>
      </c>
    </row>
    <row r="88" spans="1:15" ht="15" customHeight="1">
      <c r="A88" s="74">
        <v>28</v>
      </c>
      <c r="B88" s="198"/>
      <c r="C88" s="76">
        <v>4.1666666666666664E-2</v>
      </c>
      <c r="D88" s="76">
        <v>0.125</v>
      </c>
      <c r="E88" s="150"/>
      <c r="F88" s="78"/>
      <c r="G88" s="36"/>
      <c r="H88" s="78">
        <v>430</v>
      </c>
      <c r="I88" s="36">
        <f>H88*1000/($H$4^2/4*PI())</f>
        <v>74.025554926462959</v>
      </c>
      <c r="J88" s="120">
        <v>14500</v>
      </c>
      <c r="K88" s="59">
        <v>76.849999999999994</v>
      </c>
      <c r="L88" s="59">
        <v>482.1</v>
      </c>
      <c r="M88" s="34">
        <f t="shared" si="37"/>
        <v>405.25</v>
      </c>
      <c r="N88" s="34">
        <f>SUM(M87:M89)</f>
        <v>962.59999999999991</v>
      </c>
      <c r="O88" s="35" t="s">
        <v>10</v>
      </c>
    </row>
    <row r="89" spans="1:15" ht="13.5" customHeight="1">
      <c r="A89" s="79"/>
      <c r="B89" s="200"/>
      <c r="C89" s="39"/>
      <c r="D89" s="39"/>
      <c r="E89" s="151"/>
      <c r="F89" s="80"/>
      <c r="G89" s="112"/>
      <c r="H89" s="112"/>
      <c r="I89" s="112"/>
      <c r="J89" s="121"/>
      <c r="K89" s="60">
        <v>73.900000000000006</v>
      </c>
      <c r="L89" s="60">
        <v>230.35</v>
      </c>
      <c r="M89" s="34">
        <f t="shared" si="37"/>
        <v>156.44999999999999</v>
      </c>
      <c r="N89" s="42"/>
      <c r="O89" s="81" t="s">
        <v>6</v>
      </c>
    </row>
    <row r="90" spans="1:15" ht="13.5" customHeight="1">
      <c r="A90" s="82"/>
      <c r="B90" s="83"/>
      <c r="C90" s="84"/>
      <c r="D90" s="84"/>
      <c r="E90" s="149">
        <f t="shared" ref="E90" si="38">D91-C91</f>
        <v>4.1666666666666741E-2</v>
      </c>
      <c r="F90" s="85"/>
      <c r="G90" s="85"/>
      <c r="H90" s="85"/>
      <c r="I90" s="85"/>
      <c r="J90" s="122"/>
      <c r="K90" s="86"/>
      <c r="L90" s="86"/>
      <c r="M90" s="103"/>
      <c r="N90" s="103"/>
      <c r="O90" s="87"/>
    </row>
    <row r="91" spans="1:15" ht="13.5" customHeight="1">
      <c r="A91" s="88">
        <v>29</v>
      </c>
      <c r="B91" s="89">
        <v>42349</v>
      </c>
      <c r="C91" s="90">
        <v>0.66666666666666663</v>
      </c>
      <c r="D91" s="90">
        <v>0.70833333333333337</v>
      </c>
      <c r="E91" s="150"/>
      <c r="F91" s="91">
        <v>265</v>
      </c>
      <c r="G91" s="36">
        <f>F91*1000/($F$4^2/4*PI())</f>
        <v>6.2150431828697918</v>
      </c>
      <c r="H91" s="91">
        <v>34</v>
      </c>
      <c r="I91" s="36">
        <f>H91*1000/($H$4^2/4*PI())</f>
        <v>5.8531834127900941</v>
      </c>
      <c r="J91" s="123">
        <v>3000</v>
      </c>
      <c r="K91" s="106"/>
      <c r="L91" s="106"/>
      <c r="M91" s="108"/>
      <c r="N91" s="108"/>
      <c r="O91" s="104"/>
    </row>
    <row r="92" spans="1:15" ht="13.5" customHeight="1">
      <c r="A92" s="95"/>
      <c r="B92" s="96"/>
      <c r="C92" s="97"/>
      <c r="D92" s="97"/>
      <c r="E92" s="151"/>
      <c r="F92" s="98"/>
      <c r="G92" s="98"/>
      <c r="H92" s="98"/>
      <c r="I92" s="98"/>
      <c r="J92" s="124"/>
      <c r="K92" s="99"/>
      <c r="L92" s="99"/>
      <c r="M92" s="100"/>
      <c r="N92" s="100"/>
      <c r="O92" s="101"/>
    </row>
    <row r="93" spans="1:15" ht="13.5" customHeight="1">
      <c r="A93" s="72"/>
      <c r="B93" s="102"/>
      <c r="C93" s="31"/>
      <c r="D93" s="31"/>
      <c r="E93" s="149">
        <f t="shared" ref="E93" si="39">D94-C94</f>
        <v>0</v>
      </c>
      <c r="F93" s="57"/>
      <c r="G93" s="57"/>
      <c r="H93" s="57"/>
      <c r="I93" s="57"/>
      <c r="J93" s="117"/>
      <c r="K93" s="58"/>
      <c r="L93" s="58"/>
      <c r="M93" s="70"/>
      <c r="N93" s="70"/>
      <c r="O93" s="71"/>
    </row>
    <row r="94" spans="1:15" ht="13.5" customHeight="1">
      <c r="A94" s="74">
        <v>30</v>
      </c>
      <c r="B94" s="75">
        <v>42347</v>
      </c>
      <c r="C94" s="62"/>
      <c r="D94" s="62"/>
      <c r="E94" s="150"/>
      <c r="F94" s="78">
        <v>180</v>
      </c>
      <c r="G94" s="36">
        <f>F94*1000/($F$4^2/4*PI())</f>
        <v>4.2215387657228769</v>
      </c>
      <c r="H94" s="78">
        <v>35</v>
      </c>
      <c r="I94" s="36">
        <f>H94*1000/($H$4^2/4*PI())</f>
        <v>6.0253358661074499</v>
      </c>
      <c r="J94" s="120"/>
      <c r="K94" s="59"/>
      <c r="L94" s="59"/>
      <c r="M94" s="34"/>
      <c r="N94" s="34"/>
      <c r="O94" s="35"/>
    </row>
    <row r="95" spans="1:15" ht="13.5" customHeight="1">
      <c r="A95" s="79"/>
      <c r="B95" s="67"/>
      <c r="C95" s="39"/>
      <c r="D95" s="39"/>
      <c r="E95" s="151"/>
      <c r="F95" s="80"/>
      <c r="G95" s="80"/>
      <c r="H95" s="80"/>
      <c r="I95" s="80"/>
      <c r="J95" s="80"/>
      <c r="K95" s="60"/>
      <c r="L95" s="60"/>
      <c r="M95" s="42"/>
      <c r="N95" s="42"/>
      <c r="O95" s="113"/>
    </row>
  </sheetData>
  <mergeCells count="139">
    <mergeCell ref="B87:B89"/>
    <mergeCell ref="J48:J50"/>
    <mergeCell ref="A48:A50"/>
    <mergeCell ref="B48:B50"/>
    <mergeCell ref="C48:C50"/>
    <mergeCell ref="D48:D50"/>
    <mergeCell ref="F48:F50"/>
    <mergeCell ref="H48:H50"/>
    <mergeCell ref="J42:J44"/>
    <mergeCell ref="A45:A47"/>
    <mergeCell ref="B45:B47"/>
    <mergeCell ref="C45:C47"/>
    <mergeCell ref="D45:D47"/>
    <mergeCell ref="F45:F47"/>
    <mergeCell ref="H45:H47"/>
    <mergeCell ref="J45:J47"/>
    <mergeCell ref="A42:A44"/>
    <mergeCell ref="B42:B44"/>
    <mergeCell ref="C42:C44"/>
    <mergeCell ref="D42:D44"/>
    <mergeCell ref="F42:F44"/>
    <mergeCell ref="H42:H44"/>
    <mergeCell ref="E42:E44"/>
    <mergeCell ref="E45:E47"/>
    <mergeCell ref="J35:J37"/>
    <mergeCell ref="A38:A40"/>
    <mergeCell ref="B38:B40"/>
    <mergeCell ref="C38:C40"/>
    <mergeCell ref="D38:D40"/>
    <mergeCell ref="F38:F40"/>
    <mergeCell ref="H38:H40"/>
    <mergeCell ref="J38:J40"/>
    <mergeCell ref="A35:A37"/>
    <mergeCell ref="B35:B37"/>
    <mergeCell ref="C35:C37"/>
    <mergeCell ref="D35:D37"/>
    <mergeCell ref="F35:F37"/>
    <mergeCell ref="H35:H37"/>
    <mergeCell ref="E35:E37"/>
    <mergeCell ref="E38:E40"/>
    <mergeCell ref="J29:J31"/>
    <mergeCell ref="A32:A34"/>
    <mergeCell ref="B32:B34"/>
    <mergeCell ref="C32:C34"/>
    <mergeCell ref="D32:D34"/>
    <mergeCell ref="F32:F34"/>
    <mergeCell ref="H32:H34"/>
    <mergeCell ref="A29:A31"/>
    <mergeCell ref="B29:B31"/>
    <mergeCell ref="C29:C31"/>
    <mergeCell ref="D29:D31"/>
    <mergeCell ref="F29:F31"/>
    <mergeCell ref="H29:H31"/>
    <mergeCell ref="E29:E31"/>
    <mergeCell ref="E32:E34"/>
    <mergeCell ref="J23:J25"/>
    <mergeCell ref="A26:A28"/>
    <mergeCell ref="B26:B28"/>
    <mergeCell ref="C26:C28"/>
    <mergeCell ref="D26:D28"/>
    <mergeCell ref="F26:F28"/>
    <mergeCell ref="H26:H28"/>
    <mergeCell ref="J26:J28"/>
    <mergeCell ref="A23:A25"/>
    <mergeCell ref="B23:B25"/>
    <mergeCell ref="C23:C25"/>
    <mergeCell ref="D23:D25"/>
    <mergeCell ref="F23:F25"/>
    <mergeCell ref="H23:H25"/>
    <mergeCell ref="E23:E25"/>
    <mergeCell ref="E26:E28"/>
    <mergeCell ref="A20:A22"/>
    <mergeCell ref="B20:B22"/>
    <mergeCell ref="C20:C22"/>
    <mergeCell ref="D20:D22"/>
    <mergeCell ref="F20:F22"/>
    <mergeCell ref="H20:H22"/>
    <mergeCell ref="J20:J22"/>
    <mergeCell ref="A17:A19"/>
    <mergeCell ref="B17:B19"/>
    <mergeCell ref="C17:C19"/>
    <mergeCell ref="D17:D19"/>
    <mergeCell ref="F17:F19"/>
    <mergeCell ref="E17:E19"/>
    <mergeCell ref="E20:E22"/>
    <mergeCell ref="A8:A10"/>
    <mergeCell ref="B8:B10"/>
    <mergeCell ref="C8:C10"/>
    <mergeCell ref="D8:D10"/>
    <mergeCell ref="F8:F10"/>
    <mergeCell ref="H8:H10"/>
    <mergeCell ref="J8:J10"/>
    <mergeCell ref="J11:J13"/>
    <mergeCell ref="A14:A16"/>
    <mergeCell ref="B14:B16"/>
    <mergeCell ref="C14:C16"/>
    <mergeCell ref="D14:D16"/>
    <mergeCell ref="F14:F16"/>
    <mergeCell ref="H14:H16"/>
    <mergeCell ref="J14:J16"/>
    <mergeCell ref="A11:A13"/>
    <mergeCell ref="B11:B13"/>
    <mergeCell ref="C11:C13"/>
    <mergeCell ref="D11:D13"/>
    <mergeCell ref="F11:F13"/>
    <mergeCell ref="H11:H13"/>
    <mergeCell ref="E8:E10"/>
    <mergeCell ref="E11:E13"/>
    <mergeCell ref="E14:E16"/>
    <mergeCell ref="B2:D2"/>
    <mergeCell ref="K2:L2"/>
    <mergeCell ref="A2:A3"/>
    <mergeCell ref="J2:J3"/>
    <mergeCell ref="A5:A7"/>
    <mergeCell ref="B5:B7"/>
    <mergeCell ref="C5:C7"/>
    <mergeCell ref="D5:D7"/>
    <mergeCell ref="F5:F7"/>
    <mergeCell ref="H5:H7"/>
    <mergeCell ref="J5:J7"/>
    <mergeCell ref="E5:E7"/>
    <mergeCell ref="E75:E77"/>
    <mergeCell ref="E78:E80"/>
    <mergeCell ref="E81:E83"/>
    <mergeCell ref="E84:E86"/>
    <mergeCell ref="E87:E89"/>
    <mergeCell ref="E90:E92"/>
    <mergeCell ref="E93:E95"/>
    <mergeCell ref="E2:E3"/>
    <mergeCell ref="F2:I2"/>
    <mergeCell ref="E48:E50"/>
    <mergeCell ref="E51:E53"/>
    <mergeCell ref="E54:E56"/>
    <mergeCell ref="E57:E59"/>
    <mergeCell ref="E60:E62"/>
    <mergeCell ref="E63:E65"/>
    <mergeCell ref="E66:E68"/>
    <mergeCell ref="E69:E71"/>
    <mergeCell ref="E72:E74"/>
  </mergeCells>
  <phoneticPr fontId="1"/>
  <conditionalFormatting sqref="A5:D50 E26 E23 E20 E17 E14 E5:E8 E11 E29:E95 F5:I50 K5:N50 J5:J31 J33:J50 G55 G58 G61 G64 G67 G70 G73 G79 G82 G85 G88 G91 G94 G76 I55 I58 I61 I64 I67 I70 I73 I76 I79 I85 I88 I91 I94 I82 M51:N51 M54:N54 M57:N57 M63:N63 M66:N66 M75:N75 M81:N81 N51:N59 N63:N68 N75:N77 N81:N83 M87:N89">
    <cfRule type="expression" dxfId="0" priority="23">
      <formula>MOD(ROW(),2)=1</formula>
    </cfRule>
  </conditionalFormatting>
  <printOptions horizontalCentered="1"/>
  <pageMargins left="0.25" right="0.25" top="0.75" bottom="0.75" header="0.3" footer="0.3"/>
  <pageSetup paperSize="9" scale="12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topLeftCell="G2" workbookViewId="0">
      <selection activeCell="Q16" sqref="Q16"/>
    </sheetView>
  </sheetViews>
  <sheetFormatPr defaultColWidth="9" defaultRowHeight="15"/>
  <cols>
    <col min="1" max="1" width="3.7109375" style="126" customWidth="1"/>
    <col min="2" max="2" width="6.5703125" style="127" customWidth="1"/>
    <col min="3" max="3" width="5.85546875" style="128" customWidth="1"/>
    <col min="4" max="4" width="6" style="128" customWidth="1"/>
    <col min="5" max="5" width="6.42578125" style="128" bestFit="1" customWidth="1"/>
    <col min="6" max="6" width="7.85546875" style="128" customWidth="1"/>
    <col min="7" max="7" width="6.42578125" style="128" customWidth="1"/>
    <col min="8" max="8" width="7.28515625" style="128" customWidth="1"/>
    <col min="9" max="9" width="11.140625" style="129" customWidth="1"/>
    <col min="10" max="16384" width="9" style="128"/>
  </cols>
  <sheetData>
    <row r="1" spans="1:9" ht="13.5" hidden="1" customHeight="1"/>
    <row r="2" spans="1:9" ht="13.5" customHeight="1">
      <c r="A2" s="130" t="s">
        <v>20</v>
      </c>
      <c r="B2" s="201" t="s">
        <v>21</v>
      </c>
      <c r="C2" s="202"/>
      <c r="D2" s="203"/>
      <c r="E2" s="204" t="s">
        <v>13</v>
      </c>
      <c r="F2" s="201"/>
      <c r="G2" s="202"/>
      <c r="H2" s="202"/>
      <c r="I2" s="203"/>
    </row>
    <row r="3" spans="1:9" ht="51">
      <c r="A3" s="131"/>
      <c r="B3" s="14" t="s">
        <v>22</v>
      </c>
      <c r="C3" s="132" t="s">
        <v>23</v>
      </c>
      <c r="D3" s="133" t="s">
        <v>24</v>
      </c>
      <c r="E3" s="205"/>
      <c r="F3" s="135" t="s">
        <v>14</v>
      </c>
      <c r="G3" s="135" t="s">
        <v>15</v>
      </c>
      <c r="H3" s="134" t="s">
        <v>28</v>
      </c>
      <c r="I3" s="136" t="s">
        <v>17</v>
      </c>
    </row>
    <row r="4" spans="1:9" ht="13.5" customHeight="1">
      <c r="A4" s="137">
        <v>1</v>
      </c>
      <c r="B4" s="138">
        <v>42273</v>
      </c>
      <c r="C4" s="139">
        <v>0.54166666666666663</v>
      </c>
      <c r="D4" s="139">
        <v>0.58333333333333337</v>
      </c>
      <c r="E4" s="139">
        <v>4.1666666666666741E-2</v>
      </c>
      <c r="F4" s="140"/>
      <c r="G4" s="141">
        <v>10.673452105676054</v>
      </c>
      <c r="H4" s="142">
        <v>3000</v>
      </c>
      <c r="I4" s="143">
        <v>39.049999999999997</v>
      </c>
    </row>
    <row r="5" spans="1:9" ht="13.5" customHeight="1">
      <c r="A5" s="137">
        <v>2</v>
      </c>
      <c r="B5" s="138">
        <v>42278</v>
      </c>
      <c r="C5" s="139">
        <v>0.29166666666666669</v>
      </c>
      <c r="D5" s="139">
        <v>0.33333333333333331</v>
      </c>
      <c r="E5" s="139">
        <v>4.166666666666663E-2</v>
      </c>
      <c r="F5" s="140"/>
      <c r="G5" s="141">
        <v>3.959506426299181</v>
      </c>
      <c r="H5" s="142">
        <v>2000</v>
      </c>
      <c r="I5" s="143">
        <v>0</v>
      </c>
    </row>
    <row r="6" spans="1:9" ht="13.5" customHeight="1">
      <c r="A6" s="137">
        <v>3</v>
      </c>
      <c r="B6" s="138">
        <v>42287</v>
      </c>
      <c r="C6" s="139">
        <v>0.58333333333333337</v>
      </c>
      <c r="D6" s="139">
        <v>0.75</v>
      </c>
      <c r="E6" s="139">
        <v>0.16666666666666663</v>
      </c>
      <c r="F6" s="140"/>
      <c r="G6" s="141">
        <v>1.5493720798562014</v>
      </c>
      <c r="H6" s="142"/>
      <c r="I6" s="143">
        <v>10.400000000000006</v>
      </c>
    </row>
    <row r="7" spans="1:9" ht="13.5" customHeight="1">
      <c r="A7" s="137">
        <v>4</v>
      </c>
      <c r="B7" s="138">
        <v>42288</v>
      </c>
      <c r="C7" s="139">
        <v>0.625</v>
      </c>
      <c r="D7" s="139">
        <v>0.83333333333333337</v>
      </c>
      <c r="E7" s="139">
        <v>0.20833333333333337</v>
      </c>
      <c r="F7" s="140"/>
      <c r="G7" s="141">
        <v>1.2050671732214899</v>
      </c>
      <c r="H7" s="142"/>
      <c r="I7" s="143">
        <v>0</v>
      </c>
    </row>
    <row r="8" spans="1:9" ht="13.5" customHeight="1">
      <c r="A8" s="137">
        <v>5</v>
      </c>
      <c r="B8" s="138">
        <v>42290</v>
      </c>
      <c r="C8" s="139">
        <v>0.54166666666666663</v>
      </c>
      <c r="D8" s="139">
        <v>0.56944444444444442</v>
      </c>
      <c r="E8" s="139">
        <v>2.777777777777779E-2</v>
      </c>
      <c r="F8" s="141">
        <v>13.250941125741253</v>
      </c>
      <c r="G8" s="141">
        <v>12.911433998801678</v>
      </c>
      <c r="H8" s="142">
        <v>9500</v>
      </c>
      <c r="I8" s="143">
        <v>472.5</v>
      </c>
    </row>
    <row r="9" spans="1:9" ht="13.5" customHeight="1">
      <c r="A9" s="137">
        <v>6</v>
      </c>
      <c r="B9" s="138">
        <v>42291</v>
      </c>
      <c r="C9" s="139">
        <v>0.58333333333333337</v>
      </c>
      <c r="D9" s="139">
        <v>0.60416666666666663</v>
      </c>
      <c r="E9" s="139">
        <v>2.0833333333333259E-2</v>
      </c>
      <c r="F9" s="141">
        <v>3.8697438685793042</v>
      </c>
      <c r="G9" s="141">
        <v>4.648116239568604</v>
      </c>
      <c r="H9" s="142"/>
      <c r="I9" s="143">
        <v>0</v>
      </c>
    </row>
    <row r="10" spans="1:9" ht="13.5" customHeight="1">
      <c r="A10" s="137">
        <v>7</v>
      </c>
      <c r="B10" s="138">
        <v>42299</v>
      </c>
      <c r="C10" s="139">
        <v>0.5625</v>
      </c>
      <c r="D10" s="139">
        <v>0.625</v>
      </c>
      <c r="E10" s="139">
        <v>6.25E-2</v>
      </c>
      <c r="F10" s="141">
        <v>8.6541544697318979</v>
      </c>
      <c r="G10" s="141">
        <v>8.2633177592330735</v>
      </c>
      <c r="H10" s="142">
        <v>3200</v>
      </c>
      <c r="I10" s="143">
        <v>11.75</v>
      </c>
    </row>
    <row r="11" spans="1:9" ht="13.5" customHeight="1">
      <c r="A11" s="137">
        <v>8</v>
      </c>
      <c r="B11" s="138">
        <v>42301</v>
      </c>
      <c r="C11" s="139">
        <v>0.94791666666666663</v>
      </c>
      <c r="D11" s="139">
        <v>0.97916666666666663</v>
      </c>
      <c r="E11" s="139">
        <v>3.125E-2</v>
      </c>
      <c r="F11" s="140"/>
      <c r="G11" s="141">
        <v>2.9265917063950471</v>
      </c>
      <c r="H11" s="142">
        <v>700</v>
      </c>
      <c r="I11" s="143"/>
    </row>
    <row r="12" spans="1:9" ht="13.5" customHeight="1">
      <c r="A12" s="137">
        <v>9</v>
      </c>
      <c r="B12" s="138">
        <v>42302</v>
      </c>
      <c r="C12" s="139">
        <v>0.52083333333333337</v>
      </c>
      <c r="D12" s="139">
        <v>0.57291666666666663</v>
      </c>
      <c r="E12" s="139">
        <v>5.2083333333333259E-2</v>
      </c>
      <c r="F12" s="141">
        <v>1.5244445542888168</v>
      </c>
      <c r="G12" s="141">
        <v>2.4101343464429799</v>
      </c>
      <c r="H12" s="142"/>
      <c r="I12" s="143"/>
    </row>
    <row r="13" spans="1:9" ht="13.5" customHeight="1">
      <c r="A13" s="137">
        <v>10</v>
      </c>
      <c r="B13" s="138">
        <v>42303</v>
      </c>
      <c r="C13" s="139">
        <v>0.59027777777777779</v>
      </c>
      <c r="D13" s="139">
        <v>0.61111111111111105</v>
      </c>
      <c r="E13" s="139">
        <v>2.0833333333333259E-2</v>
      </c>
      <c r="F13" s="141">
        <v>17.355214925749607</v>
      </c>
      <c r="G13" s="141">
        <v>11.706366825580188</v>
      </c>
      <c r="H13" s="144">
        <v>9000</v>
      </c>
      <c r="I13" s="143">
        <v>481.65</v>
      </c>
    </row>
    <row r="14" spans="1:9" ht="13.5" customHeight="1">
      <c r="A14" s="137">
        <v>11</v>
      </c>
      <c r="B14" s="138">
        <v>42306</v>
      </c>
      <c r="C14" s="139">
        <v>0.125</v>
      </c>
      <c r="D14" s="139">
        <v>0.16666666666666666</v>
      </c>
      <c r="E14" s="139">
        <v>4.1666666666666657E-2</v>
      </c>
      <c r="F14" s="140"/>
      <c r="G14" s="141">
        <v>7.9190128525983621</v>
      </c>
      <c r="H14" s="142">
        <v>6000</v>
      </c>
      <c r="I14" s="143">
        <v>202.85</v>
      </c>
    </row>
    <row r="15" spans="1:9" ht="13.5" customHeight="1">
      <c r="A15" s="137">
        <v>12</v>
      </c>
      <c r="B15" s="138">
        <v>42306</v>
      </c>
      <c r="C15" s="139">
        <v>0.5</v>
      </c>
      <c r="D15" s="139">
        <v>0.53125</v>
      </c>
      <c r="E15" s="139">
        <v>3.125E-2</v>
      </c>
      <c r="F15" s="141">
        <v>30.066737209204049</v>
      </c>
      <c r="G15" s="141">
        <v>27.372240077459558</v>
      </c>
      <c r="H15" s="142">
        <v>10000</v>
      </c>
      <c r="I15" s="143">
        <v>1482.4499999999998</v>
      </c>
    </row>
    <row r="16" spans="1:9" ht="13.5" customHeight="1">
      <c r="A16" s="137">
        <v>13</v>
      </c>
      <c r="B16" s="138">
        <v>42307</v>
      </c>
      <c r="C16" s="139">
        <v>0.54166666666666663</v>
      </c>
      <c r="D16" s="139">
        <v>0.58333333333333337</v>
      </c>
      <c r="E16" s="139">
        <v>4.1666666666666741E-2</v>
      </c>
      <c r="F16" s="141">
        <v>2.6970942114340604</v>
      </c>
      <c r="G16" s="141">
        <v>2.0658294398082684</v>
      </c>
      <c r="H16" s="142"/>
      <c r="I16" s="143"/>
    </row>
    <row r="17" spans="1:9" ht="13.5" customHeight="1">
      <c r="A17" s="137">
        <v>14</v>
      </c>
      <c r="B17" s="138">
        <v>42314</v>
      </c>
      <c r="C17" s="139">
        <v>0.58333333333333337</v>
      </c>
      <c r="D17" s="139">
        <v>0.625</v>
      </c>
      <c r="E17" s="139">
        <v>4.166666666666663E-2</v>
      </c>
      <c r="F17" s="141">
        <v>15.385163501745597</v>
      </c>
      <c r="G17" s="141">
        <v>15.493720798562013</v>
      </c>
      <c r="H17" s="142">
        <v>9500</v>
      </c>
      <c r="I17" s="143">
        <v>922.84999999999991</v>
      </c>
    </row>
    <row r="18" spans="1:9" ht="13.5" customHeight="1">
      <c r="A18" s="137">
        <v>15</v>
      </c>
      <c r="B18" s="138">
        <v>42296</v>
      </c>
      <c r="C18" s="139">
        <v>0.58333333333333337</v>
      </c>
      <c r="D18" s="139">
        <v>0.625</v>
      </c>
      <c r="E18" s="139">
        <v>4.166666666666663E-2</v>
      </c>
      <c r="F18" s="141">
        <v>10.671111880021718</v>
      </c>
      <c r="G18" s="141">
        <v>9.4683849324545637</v>
      </c>
      <c r="H18" s="142"/>
      <c r="I18" s="143"/>
    </row>
    <row r="19" spans="1:9" ht="13.5" customHeight="1">
      <c r="A19" s="140">
        <v>16</v>
      </c>
      <c r="B19" s="145">
        <v>42316</v>
      </c>
      <c r="C19" s="146">
        <v>0</v>
      </c>
      <c r="D19" s="146">
        <v>8.3333333333333329E-2</v>
      </c>
      <c r="E19" s="139">
        <v>8.3333333333333329E-2</v>
      </c>
      <c r="F19" s="147"/>
      <c r="G19" s="147"/>
      <c r="H19" s="148">
        <v>9000</v>
      </c>
      <c r="I19" s="143">
        <v>234.34999999999997</v>
      </c>
    </row>
    <row r="20" spans="1:9" ht="13.5" customHeight="1">
      <c r="A20" s="140">
        <v>17</v>
      </c>
      <c r="B20" s="145">
        <v>42316</v>
      </c>
      <c r="C20" s="146">
        <v>0.5</v>
      </c>
      <c r="D20" s="146">
        <v>0.75</v>
      </c>
      <c r="E20" s="139">
        <v>0.25</v>
      </c>
      <c r="F20" s="147"/>
      <c r="G20" s="141">
        <f>142.886536253405*0</f>
        <v>0</v>
      </c>
      <c r="H20" s="148">
        <v>10200</v>
      </c>
      <c r="I20" s="143">
        <v>53.349999999999994</v>
      </c>
    </row>
    <row r="21" spans="1:9" ht="13.5" customHeight="1">
      <c r="A21" s="140">
        <v>18</v>
      </c>
      <c r="B21" s="145">
        <v>42324</v>
      </c>
      <c r="C21" s="146">
        <v>0.83333333333333337</v>
      </c>
      <c r="D21" s="146">
        <v>0.91666666666666663</v>
      </c>
      <c r="E21" s="139">
        <v>8.3333333333333259E-2</v>
      </c>
      <c r="F21" s="141"/>
      <c r="G21" s="141">
        <v>20.658294398082685</v>
      </c>
      <c r="H21" s="148">
        <v>9000</v>
      </c>
      <c r="I21" s="143">
        <v>77.45</v>
      </c>
    </row>
    <row r="22" spans="1:9" ht="13.5" customHeight="1">
      <c r="A22" s="140">
        <v>19</v>
      </c>
      <c r="B22" s="145">
        <v>42324</v>
      </c>
      <c r="C22" s="146">
        <v>0.5</v>
      </c>
      <c r="D22" s="146">
        <v>0.58333333333333337</v>
      </c>
      <c r="E22" s="139">
        <v>8.333333333333337E-2</v>
      </c>
      <c r="F22" s="141">
        <v>2.3452993142904872</v>
      </c>
      <c r="G22" s="141">
        <v>8.607622665867785</v>
      </c>
      <c r="H22" s="148"/>
      <c r="I22" s="143"/>
    </row>
    <row r="23" spans="1:9" ht="13.5" customHeight="1">
      <c r="A23" s="140">
        <v>20</v>
      </c>
      <c r="B23" s="145">
        <v>42326</v>
      </c>
      <c r="C23" s="146">
        <v>0.85416666666666663</v>
      </c>
      <c r="D23" s="146">
        <v>0.95833333333333337</v>
      </c>
      <c r="E23" s="139">
        <v>0.10416666666666674</v>
      </c>
      <c r="F23" s="141"/>
      <c r="G23" s="141">
        <v>31.331746503758737</v>
      </c>
      <c r="H23" s="148">
        <v>9300</v>
      </c>
      <c r="I23" s="143">
        <v>241.90000000000003</v>
      </c>
    </row>
    <row r="24" spans="1:9" ht="13.5" customHeight="1">
      <c r="A24" s="140">
        <v>21</v>
      </c>
      <c r="B24" s="145">
        <v>42329</v>
      </c>
      <c r="C24" s="146">
        <v>0.77083333333333337</v>
      </c>
      <c r="D24" s="146">
        <v>0.875</v>
      </c>
      <c r="E24" s="139">
        <v>0.10416666666666663</v>
      </c>
      <c r="F24" s="141"/>
      <c r="G24" s="141">
        <v>29.265917063950472</v>
      </c>
      <c r="H24" s="148">
        <v>8500</v>
      </c>
      <c r="I24" s="143">
        <v>151.9</v>
      </c>
    </row>
    <row r="25" spans="1:9" ht="13.5" customHeight="1">
      <c r="A25" s="140">
        <v>22</v>
      </c>
      <c r="B25" s="145">
        <v>42330</v>
      </c>
      <c r="C25" s="140"/>
      <c r="D25" s="140"/>
      <c r="E25" s="139">
        <v>0</v>
      </c>
      <c r="F25" s="141"/>
      <c r="G25" s="141">
        <v>0</v>
      </c>
      <c r="H25" s="148"/>
      <c r="I25" s="143"/>
    </row>
    <row r="26" spans="1:9" ht="13.5" customHeight="1">
      <c r="A26" s="140">
        <v>23</v>
      </c>
      <c r="B26" s="145">
        <v>42334</v>
      </c>
      <c r="C26" s="146">
        <v>0.10416666666666667</v>
      </c>
      <c r="D26" s="146">
        <v>0.14583333333333334</v>
      </c>
      <c r="E26" s="139">
        <v>4.1666666666666671E-2</v>
      </c>
      <c r="F26" s="141"/>
      <c r="G26" s="141">
        <v>5.1645735995206712</v>
      </c>
      <c r="H26" s="148">
        <v>2500</v>
      </c>
      <c r="I26" s="143"/>
    </row>
    <row r="27" spans="1:9" ht="13.5" customHeight="1">
      <c r="A27" s="140">
        <v>24</v>
      </c>
      <c r="B27" s="145">
        <v>42334</v>
      </c>
      <c r="C27" s="146">
        <v>0.83333333333333337</v>
      </c>
      <c r="D27" s="146">
        <v>0.91666666666666663</v>
      </c>
      <c r="E27" s="139">
        <v>8.3333333333333259E-2</v>
      </c>
      <c r="F27" s="141"/>
      <c r="G27" s="141">
        <v>9.4683849324545637</v>
      </c>
      <c r="H27" s="148">
        <v>4000</v>
      </c>
      <c r="I27" s="143">
        <v>29.450000000000003</v>
      </c>
    </row>
    <row r="28" spans="1:9" ht="13.5" customHeight="1">
      <c r="A28" s="140">
        <v>25</v>
      </c>
      <c r="B28" s="145">
        <v>42341</v>
      </c>
      <c r="C28" s="146">
        <v>0.5625</v>
      </c>
      <c r="D28" s="146">
        <v>0.57638888888888895</v>
      </c>
      <c r="E28" s="139">
        <v>1.3888888888888951E-2</v>
      </c>
      <c r="F28" s="141">
        <v>3.8849883141221926</v>
      </c>
      <c r="G28" s="141">
        <v>4.4759637862512482</v>
      </c>
      <c r="H28" s="148"/>
      <c r="I28" s="143"/>
    </row>
    <row r="29" spans="1:9" ht="13.5" customHeight="1">
      <c r="A29" s="140">
        <v>26</v>
      </c>
      <c r="B29" s="145">
        <v>42343</v>
      </c>
      <c r="C29" s="146">
        <v>0</v>
      </c>
      <c r="D29" s="146">
        <v>8.3333333333333329E-2</v>
      </c>
      <c r="E29" s="139">
        <v>8.3333333333333329E-2</v>
      </c>
      <c r="F29" s="141"/>
      <c r="G29" s="141">
        <v>39.42291180967446</v>
      </c>
      <c r="H29" s="148">
        <v>16500</v>
      </c>
      <c r="I29" s="143">
        <v>391.1</v>
      </c>
    </row>
    <row r="30" spans="1:9" ht="13.5" customHeight="1">
      <c r="A30" s="140">
        <v>27</v>
      </c>
      <c r="B30" s="145">
        <v>42344</v>
      </c>
      <c r="C30" s="146">
        <v>4.1666666666666664E-2</v>
      </c>
      <c r="D30" s="146">
        <v>0.125</v>
      </c>
      <c r="E30" s="139">
        <v>8.3333333333333343E-2</v>
      </c>
      <c r="F30" s="141"/>
      <c r="G30" s="141">
        <v>7.0582505860115843</v>
      </c>
      <c r="H30" s="148">
        <v>6800</v>
      </c>
      <c r="I30" s="143"/>
    </row>
    <row r="31" spans="1:9" ht="15" customHeight="1">
      <c r="A31" s="140">
        <v>28</v>
      </c>
      <c r="B31" s="138" t="s">
        <v>8</v>
      </c>
      <c r="C31" s="146">
        <v>4.1666666666666664E-2</v>
      </c>
      <c r="D31" s="146">
        <v>0.125</v>
      </c>
      <c r="E31" s="139">
        <v>8.3333333333333343E-2</v>
      </c>
      <c r="F31" s="141"/>
      <c r="G31" s="141">
        <v>74.025554926462959</v>
      </c>
      <c r="H31" s="148">
        <v>14500</v>
      </c>
      <c r="I31" s="143">
        <v>962.59999999999991</v>
      </c>
    </row>
    <row r="32" spans="1:9" ht="13.5" customHeight="1">
      <c r="A32" s="140">
        <v>29</v>
      </c>
      <c r="B32" s="145">
        <v>42349</v>
      </c>
      <c r="C32" s="146">
        <v>0.66666666666666663</v>
      </c>
      <c r="D32" s="146">
        <v>0.70833333333333337</v>
      </c>
      <c r="E32" s="139">
        <v>4.1666666666666741E-2</v>
      </c>
      <c r="F32" s="141">
        <v>6.2150431828697918</v>
      </c>
      <c r="G32" s="141">
        <v>5.8531834127900941</v>
      </c>
      <c r="H32" s="148">
        <v>3000</v>
      </c>
      <c r="I32" s="143"/>
    </row>
    <row r="33" spans="1:9" ht="13.5" customHeight="1">
      <c r="A33" s="140">
        <v>30</v>
      </c>
      <c r="B33" s="145">
        <v>42347</v>
      </c>
      <c r="C33" s="140"/>
      <c r="D33" s="140"/>
      <c r="E33" s="139">
        <v>0</v>
      </c>
      <c r="F33" s="141">
        <v>4.2215387657228769</v>
      </c>
      <c r="G33" s="141">
        <v>6.0253358661074499</v>
      </c>
      <c r="H33" s="148"/>
      <c r="I33" s="143"/>
    </row>
  </sheetData>
  <mergeCells count="3">
    <mergeCell ref="B2:D2"/>
    <mergeCell ref="E2:E3"/>
    <mergeCell ref="F2:I2"/>
  </mergeCells>
  <phoneticPr fontId="1"/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2023-11-01T06:53:17Z</dcterms:modified>
</cp:coreProperties>
</file>